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A级名次奖" sheetId="1" r:id="rId1"/>
  </sheets>
  <calcPr calcId="144525"/>
</workbook>
</file>

<file path=xl/sharedStrings.xml><?xml version="1.0" encoding="utf-8"?>
<sst xmlns="http://schemas.openxmlformats.org/spreadsheetml/2006/main" count="121">
  <si>
    <t>表2：A级比赛金分奖励表</t>
  </si>
  <si>
    <t>比赛规模/人</t>
  </si>
  <si>
    <t>第1名</t>
  </si>
  <si>
    <t>第2名</t>
  </si>
  <si>
    <t>第3名</t>
  </si>
  <si>
    <t>第4名</t>
  </si>
  <si>
    <t>第5名</t>
  </si>
  <si>
    <t>第6名</t>
  </si>
  <si>
    <t>第7名</t>
  </si>
  <si>
    <t>第8名</t>
  </si>
  <si>
    <t>第9名</t>
  </si>
  <si>
    <t>第10名</t>
  </si>
  <si>
    <t>第11名</t>
  </si>
  <si>
    <t>第12名</t>
  </si>
  <si>
    <t>第13名</t>
  </si>
  <si>
    <t>第14名</t>
  </si>
  <si>
    <t>第15名</t>
  </si>
  <si>
    <t>第16名</t>
  </si>
  <si>
    <t>第17名</t>
  </si>
  <si>
    <t>第18名</t>
  </si>
  <si>
    <t>第19名</t>
  </si>
  <si>
    <t>第20名</t>
  </si>
  <si>
    <t>第21名</t>
  </si>
  <si>
    <t>第22名</t>
  </si>
  <si>
    <t>第23名</t>
  </si>
  <si>
    <t>第24名</t>
  </si>
  <si>
    <t>第25名</t>
  </si>
  <si>
    <t>第26名</t>
  </si>
  <si>
    <t>第27名</t>
  </si>
  <si>
    <t>第28名</t>
  </si>
  <si>
    <t>第29名</t>
  </si>
  <si>
    <t>第30名</t>
  </si>
  <si>
    <t>第31名</t>
  </si>
  <si>
    <t>第32名</t>
  </si>
  <si>
    <t>第33名</t>
  </si>
  <si>
    <t>第34名</t>
  </si>
  <si>
    <t>第35名</t>
  </si>
  <si>
    <t>第36名</t>
  </si>
  <si>
    <t>第37名</t>
  </si>
  <si>
    <t>第38名</t>
  </si>
  <si>
    <t>第39名</t>
  </si>
  <si>
    <t>第40名</t>
  </si>
  <si>
    <t>第41名</t>
  </si>
  <si>
    <t>第42名</t>
  </si>
  <si>
    <t>第43名</t>
  </si>
  <si>
    <t>第44名</t>
  </si>
  <si>
    <t>第45名</t>
  </si>
  <si>
    <t>第46名</t>
  </si>
  <si>
    <t>第47名</t>
  </si>
  <si>
    <t>第48名</t>
  </si>
  <si>
    <t>第49名</t>
  </si>
  <si>
    <t>第50名</t>
  </si>
  <si>
    <t>第51-75名</t>
  </si>
  <si>
    <t>第76-100名</t>
  </si>
  <si>
    <t>第101-150名</t>
  </si>
  <si>
    <t>第151-200名</t>
  </si>
  <si>
    <t>第201-300名</t>
  </si>
  <si>
    <t>第301-400名</t>
  </si>
  <si>
    <t>第401-500名</t>
  </si>
  <si>
    <t>第501-750名</t>
  </si>
  <si>
    <t>第751-1000名</t>
  </si>
  <si>
    <t>第1001-1500名</t>
  </si>
  <si>
    <t>第1501-2000名</t>
  </si>
  <si>
    <t>第2001-3000名</t>
  </si>
  <si>
    <t>第3001-4000名</t>
  </si>
  <si>
    <t>第4001-5000名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</si>
  <si>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~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</si>
  <si>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5</t>
    </r>
    <r>
      <rPr>
        <sz val="9"/>
        <rFont val="宋体"/>
        <charset val="134"/>
      </rPr>
      <t>~8</t>
    </r>
  </si>
  <si>
    <t>9~11</t>
  </si>
  <si>
    <t>12~14</t>
  </si>
  <si>
    <t>15-18</t>
  </si>
  <si>
    <t>19-21</t>
  </si>
  <si>
    <t>22-24</t>
  </si>
  <si>
    <t>25-28</t>
  </si>
  <si>
    <t>29-31</t>
  </si>
  <si>
    <t>32-34</t>
  </si>
  <si>
    <t>35-38</t>
  </si>
  <si>
    <t>39-41</t>
  </si>
  <si>
    <t>42-44</t>
  </si>
  <si>
    <t>45-48</t>
  </si>
  <si>
    <t>49-51</t>
  </si>
  <si>
    <t>52-54</t>
  </si>
  <si>
    <t>55-58</t>
  </si>
  <si>
    <t>59-61</t>
  </si>
  <si>
    <t>62-64</t>
  </si>
  <si>
    <t>65-68</t>
  </si>
  <si>
    <t>69-71</t>
  </si>
  <si>
    <t>72-75</t>
  </si>
  <si>
    <t>76-78</t>
  </si>
  <si>
    <t>79-84</t>
  </si>
  <si>
    <t>85-88</t>
  </si>
  <si>
    <t>89-95</t>
  </si>
  <si>
    <t>96-98</t>
  </si>
  <si>
    <t>99-104</t>
  </si>
  <si>
    <t>105-108</t>
  </si>
  <si>
    <t>109-115</t>
  </si>
  <si>
    <t>116-118</t>
  </si>
  <si>
    <t>119-124</t>
  </si>
  <si>
    <t>125-129</t>
  </si>
  <si>
    <t>130-134</t>
  </si>
  <si>
    <t>135-139</t>
  </si>
  <si>
    <t>140-144</t>
  </si>
  <si>
    <t>145-149</t>
  </si>
  <si>
    <t>150-154</t>
  </si>
  <si>
    <t>155-159</t>
  </si>
  <si>
    <t>160-164</t>
  </si>
  <si>
    <t>165-169</t>
  </si>
  <si>
    <t>170-251</t>
  </si>
  <si>
    <t>252-335</t>
  </si>
  <si>
    <t>336-500</t>
  </si>
  <si>
    <t>501-670</t>
  </si>
  <si>
    <t>671-1000</t>
  </si>
  <si>
    <t>1001-1400</t>
  </si>
  <si>
    <t>1401-1700</t>
  </si>
  <si>
    <t>1701-2500</t>
  </si>
  <si>
    <t>2501-3400</t>
  </si>
  <si>
    <t>3401-5000</t>
  </si>
  <si>
    <t>5001-7000</t>
  </si>
  <si>
    <t>7001-10000</t>
  </si>
  <si>
    <t>10001-15000</t>
  </si>
  <si>
    <t>15001-20000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</si>
</sst>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indexed="47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176" fontId="1" fillId="0" borderId="0" xfId="49" applyNumberFormat="1" applyFont="1" applyAlignment="1">
      <alignment horizontal="center"/>
    </xf>
    <xf numFmtId="176" fontId="1" fillId="0" borderId="0" xfId="49" applyNumberFormat="1" applyFont="1" applyBorder="1"/>
    <xf numFmtId="176" fontId="1" fillId="0" borderId="0" xfId="49" applyNumberFormat="1" applyFont="1"/>
    <xf numFmtId="176" fontId="1" fillId="0" borderId="0" xfId="49" applyNumberFormat="1" applyFont="1" applyAlignment="1">
      <alignment horizontal="right"/>
    </xf>
    <xf numFmtId="176" fontId="1" fillId="0" borderId="0" xfId="49" applyNumberFormat="1" applyFont="1" applyAlignment="1">
      <alignment horizontal="left"/>
    </xf>
    <xf numFmtId="176" fontId="2" fillId="0" borderId="0" xfId="49" applyNumberFormat="1" applyFont="1" applyAlignment="1">
      <alignment horizontal="center"/>
    </xf>
    <xf numFmtId="176" fontId="1" fillId="0" borderId="1" xfId="49" applyNumberFormat="1" applyFont="1" applyBorder="1" applyAlignment="1">
      <alignment horizontal="center" wrapText="1"/>
    </xf>
    <xf numFmtId="176" fontId="1" fillId="0" borderId="1" xfId="49" applyNumberFormat="1" applyFont="1" applyBorder="1" applyAlignment="1">
      <alignment horizontal="right" wrapText="1"/>
    </xf>
    <xf numFmtId="176" fontId="1" fillId="0" borderId="1" xfId="49" applyNumberFormat="1" applyFont="1" applyBorder="1" applyAlignment="1">
      <alignment wrapText="1"/>
    </xf>
    <xf numFmtId="176" fontId="1" fillId="0" borderId="0" xfId="49" applyNumberFormat="1" applyFont="1" applyBorder="1" applyAlignment="1">
      <alignment horizontal="right" wrapText="1"/>
    </xf>
    <xf numFmtId="176" fontId="1" fillId="0" borderId="1" xfId="49" applyNumberFormat="1" applyFont="1" applyFill="1" applyBorder="1" applyAlignment="1">
      <alignment horizontal="right" wrapText="1"/>
    </xf>
    <xf numFmtId="176" fontId="1" fillId="0" borderId="0" xfId="49" applyNumberFormat="1" applyFont="1" applyBorder="1" applyAlignment="1">
      <alignment horizontal="center" wrapText="1"/>
    </xf>
    <xf numFmtId="176" fontId="1" fillId="0" borderId="2" xfId="49" applyNumberFormat="1" applyFont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V80"/>
  <sheetViews>
    <sheetView tabSelected="1" workbookViewId="0">
      <selection activeCell="AR7" sqref="AR7"/>
    </sheetView>
  </sheetViews>
  <sheetFormatPr defaultColWidth="9" defaultRowHeight="10.8"/>
  <cols>
    <col min="1" max="6" width="9" style="3"/>
    <col min="7" max="7" width="9.75" style="3" customWidth="1"/>
    <col min="8" max="37" width="9" style="3"/>
    <col min="38" max="58" width="9" style="4"/>
    <col min="59" max="59" width="9" style="3"/>
    <col min="60" max="60" width="11.3796296296296" style="3" customWidth="1"/>
    <col min="61" max="61" width="12.1296296296296" style="3" customWidth="1"/>
    <col min="62" max="62" width="12.75" style="3" customWidth="1"/>
    <col min="63" max="63" width="11.8796296296296" style="3" customWidth="1"/>
    <col min="64" max="64" width="12" style="3" customWidth="1"/>
    <col min="65" max="65" width="13" style="3" customWidth="1"/>
    <col min="66" max="16384" width="9" style="3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1">
      <c r="A2" s="6"/>
    </row>
    <row r="3" s="1" customFormat="1" ht="21.6" spans="1:7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12"/>
      <c r="BO3" s="12"/>
      <c r="BP3" s="12"/>
      <c r="BQ3" s="12"/>
      <c r="BR3" s="12"/>
      <c r="BS3" s="12"/>
      <c r="BT3" s="12"/>
      <c r="BU3" s="12"/>
    </row>
    <row r="4" spans="1:73">
      <c r="A4" s="8" t="s">
        <v>66</v>
      </c>
      <c r="B4" s="9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10"/>
      <c r="BO4" s="10"/>
      <c r="BP4" s="10"/>
      <c r="BQ4" s="10"/>
      <c r="BR4" s="10"/>
      <c r="BS4" s="10"/>
      <c r="BT4" s="10"/>
      <c r="BU4" s="10"/>
    </row>
    <row r="5" spans="1:73">
      <c r="A5" s="8" t="s">
        <v>67</v>
      </c>
      <c r="B5" s="9">
        <v>2</v>
      </c>
      <c r="C5" s="9">
        <f>B5*0.7</f>
        <v>1.4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10"/>
      <c r="BO5" s="10"/>
      <c r="BP5" s="10"/>
      <c r="BQ5" s="10"/>
      <c r="BR5" s="10"/>
      <c r="BS5" s="10"/>
      <c r="BT5" s="10"/>
      <c r="BU5" s="10"/>
    </row>
    <row r="6" spans="1:73">
      <c r="A6" s="8" t="s">
        <v>68</v>
      </c>
      <c r="B6" s="9">
        <v>3</v>
      </c>
      <c r="C6" s="9">
        <f t="shared" ref="C6:C58" si="0">B6*0.7</f>
        <v>2.1</v>
      </c>
      <c r="D6" s="9">
        <f>B6*0.5</f>
        <v>1.5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10"/>
      <c r="BO6" s="10"/>
      <c r="BP6" s="10"/>
      <c r="BQ6" s="10"/>
      <c r="BR6" s="10"/>
      <c r="BS6" s="10"/>
      <c r="BT6" s="10"/>
      <c r="BU6" s="10"/>
    </row>
    <row r="7" spans="1:73">
      <c r="A7" s="8" t="s">
        <v>69</v>
      </c>
      <c r="B7" s="9">
        <v>4</v>
      </c>
      <c r="C7" s="9">
        <f t="shared" si="0"/>
        <v>2.8</v>
      </c>
      <c r="D7" s="9">
        <f t="shared" ref="D7:D58" si="1">B7*0.5</f>
        <v>2</v>
      </c>
      <c r="E7" s="9">
        <f>B7*0.35</f>
        <v>1.4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10"/>
      <c r="BO7" s="10"/>
      <c r="BP7" s="10"/>
      <c r="BQ7" s="10"/>
      <c r="BR7" s="10"/>
      <c r="BS7" s="10"/>
      <c r="BT7" s="10"/>
      <c r="BU7" s="10"/>
    </row>
    <row r="8" spans="1:73">
      <c r="A8" s="8" t="s">
        <v>70</v>
      </c>
      <c r="B8" s="9">
        <v>5</v>
      </c>
      <c r="C8" s="9">
        <f t="shared" si="0"/>
        <v>3.5</v>
      </c>
      <c r="D8" s="9">
        <f t="shared" si="1"/>
        <v>2.5</v>
      </c>
      <c r="E8" s="9">
        <f t="shared" ref="E8:E58" si="2">B8*0.35</f>
        <v>1.75</v>
      </c>
      <c r="F8" s="9">
        <f>B8/5</f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0"/>
      <c r="BO8" s="10"/>
      <c r="BP8" s="10"/>
      <c r="BQ8" s="10"/>
      <c r="BR8" s="10"/>
      <c r="BS8" s="10"/>
      <c r="BT8" s="10"/>
      <c r="BU8" s="10"/>
    </row>
    <row r="9" spans="1:73">
      <c r="A9" s="8" t="s">
        <v>71</v>
      </c>
      <c r="B9" s="9">
        <v>6</v>
      </c>
      <c r="C9" s="9">
        <f t="shared" si="0"/>
        <v>4.2</v>
      </c>
      <c r="D9" s="9">
        <f t="shared" si="1"/>
        <v>3</v>
      </c>
      <c r="E9" s="9">
        <f t="shared" si="2"/>
        <v>2.1</v>
      </c>
      <c r="F9" s="9">
        <f t="shared" ref="F9:F58" si="3">B9/5</f>
        <v>1.2</v>
      </c>
      <c r="G9" s="9">
        <f>B9/6</f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0"/>
      <c r="BO9" s="10"/>
      <c r="BP9" s="10"/>
      <c r="BQ9" s="10"/>
      <c r="BR9" s="10"/>
      <c r="BS9" s="10"/>
      <c r="BT9" s="10"/>
      <c r="BU9" s="10"/>
    </row>
    <row r="10" spans="1:73">
      <c r="A10" s="8" t="s">
        <v>72</v>
      </c>
      <c r="B10" s="9">
        <v>7</v>
      </c>
      <c r="C10" s="9">
        <f t="shared" si="0"/>
        <v>4.9</v>
      </c>
      <c r="D10" s="9">
        <f t="shared" si="1"/>
        <v>3.5</v>
      </c>
      <c r="E10" s="9">
        <f t="shared" si="2"/>
        <v>2.45</v>
      </c>
      <c r="F10" s="9">
        <f t="shared" si="3"/>
        <v>1.4</v>
      </c>
      <c r="G10" s="9">
        <f t="shared" ref="G10:G58" si="4">B10/6</f>
        <v>1.16666666666667</v>
      </c>
      <c r="H10" s="9">
        <f>B10/7</f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10"/>
      <c r="BO10" s="10"/>
      <c r="BP10" s="10"/>
      <c r="BQ10" s="10"/>
      <c r="BR10" s="10"/>
      <c r="BS10" s="10"/>
      <c r="BT10" s="10"/>
      <c r="BU10" s="10"/>
    </row>
    <row r="11" spans="1:73">
      <c r="A11" s="8" t="s">
        <v>73</v>
      </c>
      <c r="B11" s="9">
        <v>8</v>
      </c>
      <c r="C11" s="9">
        <f t="shared" si="0"/>
        <v>5.6</v>
      </c>
      <c r="D11" s="9">
        <f t="shared" si="1"/>
        <v>4</v>
      </c>
      <c r="E11" s="9">
        <f t="shared" si="2"/>
        <v>2.8</v>
      </c>
      <c r="F11" s="9">
        <f t="shared" si="3"/>
        <v>1.6</v>
      </c>
      <c r="G11" s="9">
        <f t="shared" si="4"/>
        <v>1.33333333333333</v>
      </c>
      <c r="H11" s="9">
        <f t="shared" ref="H11:H58" si="5">B11/7</f>
        <v>1.14285714285714</v>
      </c>
      <c r="I11" s="9">
        <f>B11/8</f>
        <v>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10"/>
      <c r="BO11" s="10"/>
      <c r="BP11" s="10"/>
      <c r="BQ11" s="10"/>
      <c r="BR11" s="10"/>
      <c r="BS11" s="10"/>
      <c r="BT11" s="10"/>
      <c r="BU11" s="10"/>
    </row>
    <row r="12" spans="1:73">
      <c r="A12" s="8" t="s">
        <v>74</v>
      </c>
      <c r="B12" s="9">
        <v>9</v>
      </c>
      <c r="C12" s="9">
        <f t="shared" si="0"/>
        <v>6.3</v>
      </c>
      <c r="D12" s="9">
        <f t="shared" si="1"/>
        <v>4.5</v>
      </c>
      <c r="E12" s="9">
        <f t="shared" si="2"/>
        <v>3.15</v>
      </c>
      <c r="F12" s="9">
        <f t="shared" si="3"/>
        <v>1.8</v>
      </c>
      <c r="G12" s="9">
        <f t="shared" si="4"/>
        <v>1.5</v>
      </c>
      <c r="H12" s="9">
        <f t="shared" si="5"/>
        <v>1.28571428571429</v>
      </c>
      <c r="I12" s="9">
        <f t="shared" ref="I12:I58" si="6">B12/8</f>
        <v>1.125</v>
      </c>
      <c r="J12" s="9">
        <f>B12/9</f>
        <v>1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10"/>
      <c r="BO12" s="10"/>
      <c r="BP12" s="10"/>
      <c r="BQ12" s="10"/>
      <c r="BR12" s="10"/>
      <c r="BS12" s="10"/>
      <c r="BT12" s="10"/>
      <c r="BU12" s="10"/>
    </row>
    <row r="13" spans="1:73">
      <c r="A13" s="8" t="s">
        <v>75</v>
      </c>
      <c r="B13" s="9">
        <v>10</v>
      </c>
      <c r="C13" s="9">
        <f t="shared" si="0"/>
        <v>7</v>
      </c>
      <c r="D13" s="9">
        <f t="shared" si="1"/>
        <v>5</v>
      </c>
      <c r="E13" s="9">
        <f t="shared" si="2"/>
        <v>3.5</v>
      </c>
      <c r="F13" s="9">
        <f t="shared" si="3"/>
        <v>2</v>
      </c>
      <c r="G13" s="9">
        <f t="shared" si="4"/>
        <v>1.66666666666667</v>
      </c>
      <c r="H13" s="9">
        <f t="shared" si="5"/>
        <v>1.42857142857143</v>
      </c>
      <c r="I13" s="9">
        <f t="shared" si="6"/>
        <v>1.25</v>
      </c>
      <c r="J13" s="9">
        <f t="shared" ref="J13:J58" si="7">B13/9</f>
        <v>1.11111111111111</v>
      </c>
      <c r="K13" s="9">
        <f>B13/10</f>
        <v>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0"/>
      <c r="BO13" s="10"/>
      <c r="BP13" s="10"/>
      <c r="BQ13" s="10"/>
      <c r="BR13" s="10"/>
      <c r="BS13" s="10"/>
      <c r="BT13" s="10"/>
      <c r="BU13" s="10"/>
    </row>
    <row r="14" spans="1:73">
      <c r="A14" s="8" t="s">
        <v>76</v>
      </c>
      <c r="B14" s="9">
        <v>11</v>
      </c>
      <c r="C14" s="9">
        <f t="shared" si="0"/>
        <v>7.7</v>
      </c>
      <c r="D14" s="9">
        <f t="shared" si="1"/>
        <v>5.5</v>
      </c>
      <c r="E14" s="9">
        <f t="shared" si="2"/>
        <v>3.85</v>
      </c>
      <c r="F14" s="9">
        <f t="shared" si="3"/>
        <v>2.2</v>
      </c>
      <c r="G14" s="9">
        <f t="shared" si="4"/>
        <v>1.83333333333333</v>
      </c>
      <c r="H14" s="9">
        <f t="shared" si="5"/>
        <v>1.57142857142857</v>
      </c>
      <c r="I14" s="9">
        <f t="shared" si="6"/>
        <v>1.375</v>
      </c>
      <c r="J14" s="9">
        <f t="shared" si="7"/>
        <v>1.22222222222222</v>
      </c>
      <c r="K14" s="9">
        <f t="shared" ref="K14:K58" si="8">B14/10</f>
        <v>1.1</v>
      </c>
      <c r="L14" s="9">
        <f>B14/11</f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0"/>
      <c r="BO14" s="10"/>
      <c r="BP14" s="10"/>
      <c r="BQ14" s="10"/>
      <c r="BR14" s="10"/>
      <c r="BS14" s="10"/>
      <c r="BT14" s="10"/>
      <c r="BU14" s="10"/>
    </row>
    <row r="15" spans="1:74">
      <c r="A15" s="8" t="s">
        <v>77</v>
      </c>
      <c r="B15" s="9">
        <v>12</v>
      </c>
      <c r="C15" s="9">
        <f t="shared" si="0"/>
        <v>8.4</v>
      </c>
      <c r="D15" s="9">
        <f t="shared" si="1"/>
        <v>6</v>
      </c>
      <c r="E15" s="9">
        <f t="shared" si="2"/>
        <v>4.2</v>
      </c>
      <c r="F15" s="9">
        <f t="shared" si="3"/>
        <v>2.4</v>
      </c>
      <c r="G15" s="9">
        <f t="shared" si="4"/>
        <v>2</v>
      </c>
      <c r="H15" s="9">
        <f t="shared" si="5"/>
        <v>1.71428571428571</v>
      </c>
      <c r="I15" s="9">
        <f t="shared" si="6"/>
        <v>1.5</v>
      </c>
      <c r="J15" s="9">
        <f t="shared" si="7"/>
        <v>1.33333333333333</v>
      </c>
      <c r="K15" s="9">
        <f t="shared" si="8"/>
        <v>1.2</v>
      </c>
      <c r="L15" s="9">
        <f t="shared" ref="L15:L58" si="9">B15/11</f>
        <v>1.09090909090909</v>
      </c>
      <c r="M15" s="9">
        <f>B15/12</f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10"/>
      <c r="BP15" s="10"/>
      <c r="BQ15" s="10"/>
      <c r="BR15" s="10"/>
      <c r="BS15" s="10"/>
      <c r="BT15" s="10"/>
      <c r="BU15" s="10"/>
      <c r="BV15" s="13"/>
    </row>
    <row r="16" spans="1:73">
      <c r="A16" s="8" t="s">
        <v>78</v>
      </c>
      <c r="B16" s="9">
        <v>13</v>
      </c>
      <c r="C16" s="9">
        <f t="shared" si="0"/>
        <v>9.1</v>
      </c>
      <c r="D16" s="9">
        <f t="shared" si="1"/>
        <v>6.5</v>
      </c>
      <c r="E16" s="9">
        <f t="shared" si="2"/>
        <v>4.55</v>
      </c>
      <c r="F16" s="9">
        <f t="shared" si="3"/>
        <v>2.6</v>
      </c>
      <c r="G16" s="9">
        <f t="shared" si="4"/>
        <v>2.16666666666667</v>
      </c>
      <c r="H16" s="9">
        <f t="shared" si="5"/>
        <v>1.85714285714286</v>
      </c>
      <c r="I16" s="9">
        <f t="shared" si="6"/>
        <v>1.625</v>
      </c>
      <c r="J16" s="9">
        <f t="shared" si="7"/>
        <v>1.44444444444444</v>
      </c>
      <c r="K16" s="9">
        <f t="shared" si="8"/>
        <v>1.3</v>
      </c>
      <c r="L16" s="9">
        <f t="shared" si="9"/>
        <v>1.18181818181818</v>
      </c>
      <c r="M16" s="9">
        <f t="shared" ref="M16:M58" si="10">B16/12</f>
        <v>1.08333333333333</v>
      </c>
      <c r="N16" s="9">
        <f>B16/13</f>
        <v>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10"/>
      <c r="BO16" s="10"/>
      <c r="BP16" s="10"/>
      <c r="BQ16" s="10"/>
      <c r="BR16" s="10"/>
      <c r="BS16" s="10"/>
      <c r="BT16" s="10"/>
      <c r="BU16" s="10"/>
    </row>
    <row r="17" spans="1:73">
      <c r="A17" s="8" t="s">
        <v>79</v>
      </c>
      <c r="B17" s="9">
        <v>14</v>
      </c>
      <c r="C17" s="9">
        <f t="shared" si="0"/>
        <v>9.8</v>
      </c>
      <c r="D17" s="9">
        <f t="shared" si="1"/>
        <v>7</v>
      </c>
      <c r="E17" s="9">
        <f t="shared" si="2"/>
        <v>4.9</v>
      </c>
      <c r="F17" s="9">
        <f t="shared" si="3"/>
        <v>2.8</v>
      </c>
      <c r="G17" s="9">
        <f t="shared" si="4"/>
        <v>2.33333333333333</v>
      </c>
      <c r="H17" s="9">
        <f t="shared" si="5"/>
        <v>2</v>
      </c>
      <c r="I17" s="9">
        <f t="shared" si="6"/>
        <v>1.75</v>
      </c>
      <c r="J17" s="9">
        <f t="shared" si="7"/>
        <v>1.55555555555556</v>
      </c>
      <c r="K17" s="9">
        <f t="shared" si="8"/>
        <v>1.4</v>
      </c>
      <c r="L17" s="9">
        <f t="shared" si="9"/>
        <v>1.27272727272727</v>
      </c>
      <c r="M17" s="9">
        <f t="shared" si="10"/>
        <v>1.16666666666667</v>
      </c>
      <c r="N17" s="9">
        <f t="shared" ref="N17:N58" si="11">B17/13</f>
        <v>1.07692307692308</v>
      </c>
      <c r="O17" s="9">
        <f>B17/14</f>
        <v>1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10"/>
      <c r="BO17" s="10"/>
      <c r="BP17" s="10"/>
      <c r="BQ17" s="10"/>
      <c r="BR17" s="10"/>
      <c r="BS17" s="10"/>
      <c r="BT17" s="10"/>
      <c r="BU17" s="10"/>
    </row>
    <row r="18" spans="1:73">
      <c r="A18" s="8" t="s">
        <v>80</v>
      </c>
      <c r="B18" s="9">
        <v>15</v>
      </c>
      <c r="C18" s="9">
        <f t="shared" si="0"/>
        <v>10.5</v>
      </c>
      <c r="D18" s="9">
        <f t="shared" si="1"/>
        <v>7.5</v>
      </c>
      <c r="E18" s="9">
        <f t="shared" si="2"/>
        <v>5.25</v>
      </c>
      <c r="F18" s="9">
        <f t="shared" si="3"/>
        <v>3</v>
      </c>
      <c r="G18" s="9">
        <f t="shared" si="4"/>
        <v>2.5</v>
      </c>
      <c r="H18" s="9">
        <f t="shared" si="5"/>
        <v>2.14285714285714</v>
      </c>
      <c r="I18" s="9">
        <f t="shared" si="6"/>
        <v>1.875</v>
      </c>
      <c r="J18" s="9">
        <f t="shared" si="7"/>
        <v>1.66666666666667</v>
      </c>
      <c r="K18" s="9">
        <f t="shared" si="8"/>
        <v>1.5</v>
      </c>
      <c r="L18" s="9">
        <f t="shared" si="9"/>
        <v>1.36363636363636</v>
      </c>
      <c r="M18" s="9">
        <f t="shared" si="10"/>
        <v>1.25</v>
      </c>
      <c r="N18" s="9">
        <f t="shared" si="11"/>
        <v>1.15384615384615</v>
      </c>
      <c r="O18" s="9">
        <f t="shared" ref="O18:O58" si="12">B18/14</f>
        <v>1.07142857142857</v>
      </c>
      <c r="P18" s="9">
        <f>B18/15</f>
        <v>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10"/>
      <c r="BO18" s="10"/>
      <c r="BP18" s="10"/>
      <c r="BQ18" s="10"/>
      <c r="BR18" s="10"/>
      <c r="BS18" s="10"/>
      <c r="BT18" s="10"/>
      <c r="BU18" s="10"/>
    </row>
    <row r="19" spans="1:73">
      <c r="A19" s="8" t="s">
        <v>81</v>
      </c>
      <c r="B19" s="9">
        <v>16</v>
      </c>
      <c r="C19" s="9">
        <f t="shared" si="0"/>
        <v>11.2</v>
      </c>
      <c r="D19" s="9">
        <f t="shared" si="1"/>
        <v>8</v>
      </c>
      <c r="E19" s="9">
        <f t="shared" si="2"/>
        <v>5.6</v>
      </c>
      <c r="F19" s="9">
        <f t="shared" si="3"/>
        <v>3.2</v>
      </c>
      <c r="G19" s="9">
        <f t="shared" si="4"/>
        <v>2.66666666666667</v>
      </c>
      <c r="H19" s="9">
        <f t="shared" si="5"/>
        <v>2.28571428571429</v>
      </c>
      <c r="I19" s="9">
        <f t="shared" si="6"/>
        <v>2</v>
      </c>
      <c r="J19" s="9">
        <f t="shared" si="7"/>
        <v>1.77777777777778</v>
      </c>
      <c r="K19" s="9">
        <f t="shared" si="8"/>
        <v>1.6</v>
      </c>
      <c r="L19" s="9">
        <f t="shared" si="9"/>
        <v>1.45454545454545</v>
      </c>
      <c r="M19" s="9">
        <f t="shared" si="10"/>
        <v>1.33333333333333</v>
      </c>
      <c r="N19" s="9">
        <f t="shared" si="11"/>
        <v>1.23076923076923</v>
      </c>
      <c r="O19" s="9">
        <f t="shared" si="12"/>
        <v>1.14285714285714</v>
      </c>
      <c r="P19" s="9">
        <f t="shared" ref="P19:P58" si="13">B19/15</f>
        <v>1.06666666666667</v>
      </c>
      <c r="Q19" s="9">
        <f>B19/16</f>
        <v>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10"/>
      <c r="BO19" s="10"/>
      <c r="BP19" s="10"/>
      <c r="BQ19" s="10"/>
      <c r="BR19" s="10"/>
      <c r="BS19" s="10"/>
      <c r="BT19" s="10"/>
      <c r="BU19" s="10"/>
    </row>
    <row r="20" spans="1:73">
      <c r="A20" s="8" t="s">
        <v>82</v>
      </c>
      <c r="B20" s="9">
        <v>17</v>
      </c>
      <c r="C20" s="9">
        <f t="shared" si="0"/>
        <v>11.9</v>
      </c>
      <c r="D20" s="9">
        <f t="shared" si="1"/>
        <v>8.5</v>
      </c>
      <c r="E20" s="9">
        <f t="shared" si="2"/>
        <v>5.95</v>
      </c>
      <c r="F20" s="9">
        <f t="shared" si="3"/>
        <v>3.4</v>
      </c>
      <c r="G20" s="9">
        <f t="shared" si="4"/>
        <v>2.83333333333333</v>
      </c>
      <c r="H20" s="9">
        <f t="shared" si="5"/>
        <v>2.42857142857143</v>
      </c>
      <c r="I20" s="9">
        <f t="shared" si="6"/>
        <v>2.125</v>
      </c>
      <c r="J20" s="9">
        <f t="shared" si="7"/>
        <v>1.88888888888889</v>
      </c>
      <c r="K20" s="9">
        <f t="shared" si="8"/>
        <v>1.7</v>
      </c>
      <c r="L20" s="9">
        <f t="shared" si="9"/>
        <v>1.54545454545455</v>
      </c>
      <c r="M20" s="9">
        <f t="shared" si="10"/>
        <v>1.41666666666667</v>
      </c>
      <c r="N20" s="9">
        <f t="shared" si="11"/>
        <v>1.30769230769231</v>
      </c>
      <c r="O20" s="9">
        <f t="shared" si="12"/>
        <v>1.21428571428571</v>
      </c>
      <c r="P20" s="9">
        <f t="shared" si="13"/>
        <v>1.13333333333333</v>
      </c>
      <c r="Q20" s="9">
        <f t="shared" ref="Q20:Q58" si="14">B20/16</f>
        <v>1.0625</v>
      </c>
      <c r="R20" s="9">
        <f>B20/17</f>
        <v>1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10"/>
      <c r="BO20" s="10"/>
      <c r="BP20" s="10"/>
      <c r="BQ20" s="10"/>
      <c r="BR20" s="10"/>
      <c r="BS20" s="10"/>
      <c r="BT20" s="10"/>
      <c r="BU20" s="10"/>
    </row>
    <row r="21" spans="1:73">
      <c r="A21" s="8" t="s">
        <v>83</v>
      </c>
      <c r="B21" s="9">
        <v>18</v>
      </c>
      <c r="C21" s="9">
        <f t="shared" si="0"/>
        <v>12.6</v>
      </c>
      <c r="D21" s="9">
        <f t="shared" si="1"/>
        <v>9</v>
      </c>
      <c r="E21" s="9">
        <f t="shared" si="2"/>
        <v>6.3</v>
      </c>
      <c r="F21" s="9">
        <f t="shared" si="3"/>
        <v>3.6</v>
      </c>
      <c r="G21" s="9">
        <f t="shared" si="4"/>
        <v>3</v>
      </c>
      <c r="H21" s="9">
        <f t="shared" si="5"/>
        <v>2.57142857142857</v>
      </c>
      <c r="I21" s="9">
        <f t="shared" si="6"/>
        <v>2.25</v>
      </c>
      <c r="J21" s="9">
        <f t="shared" si="7"/>
        <v>2</v>
      </c>
      <c r="K21" s="9">
        <f t="shared" si="8"/>
        <v>1.8</v>
      </c>
      <c r="L21" s="9">
        <f t="shared" si="9"/>
        <v>1.63636363636364</v>
      </c>
      <c r="M21" s="9">
        <f t="shared" si="10"/>
        <v>1.5</v>
      </c>
      <c r="N21" s="9">
        <f t="shared" si="11"/>
        <v>1.38461538461538</v>
      </c>
      <c r="O21" s="9">
        <f t="shared" si="12"/>
        <v>1.28571428571429</v>
      </c>
      <c r="P21" s="9">
        <f t="shared" si="13"/>
        <v>1.2</v>
      </c>
      <c r="Q21" s="9">
        <f t="shared" si="14"/>
        <v>1.125</v>
      </c>
      <c r="R21" s="9">
        <f t="shared" ref="R21:R58" si="15">B21/17</f>
        <v>1.05882352941176</v>
      </c>
      <c r="S21" s="9">
        <f>B21/18</f>
        <v>1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10"/>
      <c r="BO21" s="10"/>
      <c r="BP21" s="10"/>
      <c r="BQ21" s="10"/>
      <c r="BR21" s="10"/>
      <c r="BS21" s="10"/>
      <c r="BT21" s="10"/>
      <c r="BU21" s="10"/>
    </row>
    <row r="22" spans="1:73">
      <c r="A22" s="8" t="s">
        <v>84</v>
      </c>
      <c r="B22" s="9">
        <v>19</v>
      </c>
      <c r="C22" s="9">
        <f t="shared" si="0"/>
        <v>13.3</v>
      </c>
      <c r="D22" s="9">
        <f t="shared" si="1"/>
        <v>9.5</v>
      </c>
      <c r="E22" s="9">
        <f t="shared" si="2"/>
        <v>6.65</v>
      </c>
      <c r="F22" s="9">
        <f t="shared" si="3"/>
        <v>3.8</v>
      </c>
      <c r="G22" s="9">
        <f t="shared" si="4"/>
        <v>3.16666666666667</v>
      </c>
      <c r="H22" s="9">
        <f t="shared" si="5"/>
        <v>2.71428571428571</v>
      </c>
      <c r="I22" s="9">
        <f t="shared" si="6"/>
        <v>2.375</v>
      </c>
      <c r="J22" s="9">
        <f t="shared" si="7"/>
        <v>2.11111111111111</v>
      </c>
      <c r="K22" s="9">
        <f t="shared" si="8"/>
        <v>1.9</v>
      </c>
      <c r="L22" s="9">
        <f t="shared" si="9"/>
        <v>1.72727272727273</v>
      </c>
      <c r="M22" s="9">
        <f t="shared" si="10"/>
        <v>1.58333333333333</v>
      </c>
      <c r="N22" s="9">
        <f t="shared" si="11"/>
        <v>1.46153846153846</v>
      </c>
      <c r="O22" s="9">
        <f t="shared" si="12"/>
        <v>1.35714285714286</v>
      </c>
      <c r="P22" s="9">
        <f t="shared" si="13"/>
        <v>1.26666666666667</v>
      </c>
      <c r="Q22" s="9">
        <f t="shared" si="14"/>
        <v>1.1875</v>
      </c>
      <c r="R22" s="9">
        <f t="shared" si="15"/>
        <v>1.11764705882353</v>
      </c>
      <c r="S22" s="9">
        <f t="shared" ref="S22:S58" si="16">B22/18</f>
        <v>1.05555555555556</v>
      </c>
      <c r="T22" s="9">
        <f>B22/19</f>
        <v>1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10"/>
      <c r="BO22" s="10"/>
      <c r="BP22" s="10"/>
      <c r="BQ22" s="10"/>
      <c r="BR22" s="10"/>
      <c r="BS22" s="10"/>
      <c r="BT22" s="10"/>
      <c r="BU22" s="10"/>
    </row>
    <row r="23" spans="1:73">
      <c r="A23" s="8" t="s">
        <v>85</v>
      </c>
      <c r="B23" s="9">
        <v>20</v>
      </c>
      <c r="C23" s="9">
        <f t="shared" si="0"/>
        <v>14</v>
      </c>
      <c r="D23" s="9">
        <f t="shared" si="1"/>
        <v>10</v>
      </c>
      <c r="E23" s="9">
        <f t="shared" si="2"/>
        <v>7</v>
      </c>
      <c r="F23" s="9">
        <f t="shared" si="3"/>
        <v>4</v>
      </c>
      <c r="G23" s="9">
        <f t="shared" si="4"/>
        <v>3.33333333333333</v>
      </c>
      <c r="H23" s="9">
        <f t="shared" si="5"/>
        <v>2.85714285714286</v>
      </c>
      <c r="I23" s="9">
        <f t="shared" si="6"/>
        <v>2.5</v>
      </c>
      <c r="J23" s="9">
        <f t="shared" si="7"/>
        <v>2.22222222222222</v>
      </c>
      <c r="K23" s="9">
        <f t="shared" si="8"/>
        <v>2</v>
      </c>
      <c r="L23" s="9">
        <f t="shared" si="9"/>
        <v>1.81818181818182</v>
      </c>
      <c r="M23" s="9">
        <f t="shared" si="10"/>
        <v>1.66666666666667</v>
      </c>
      <c r="N23" s="9">
        <f t="shared" si="11"/>
        <v>1.53846153846154</v>
      </c>
      <c r="O23" s="9">
        <f t="shared" si="12"/>
        <v>1.42857142857143</v>
      </c>
      <c r="P23" s="9">
        <f t="shared" si="13"/>
        <v>1.33333333333333</v>
      </c>
      <c r="Q23" s="9">
        <f t="shared" si="14"/>
        <v>1.25</v>
      </c>
      <c r="R23" s="9">
        <f t="shared" si="15"/>
        <v>1.17647058823529</v>
      </c>
      <c r="S23" s="9">
        <f t="shared" si="16"/>
        <v>1.11111111111111</v>
      </c>
      <c r="T23" s="9">
        <f t="shared" ref="T23:T58" si="17">B23/19</f>
        <v>1.05263157894737</v>
      </c>
      <c r="U23" s="9">
        <f>B23/20</f>
        <v>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10"/>
      <c r="BO23" s="10"/>
      <c r="BP23" s="10"/>
      <c r="BQ23" s="10"/>
      <c r="BR23" s="10"/>
      <c r="BS23" s="10"/>
      <c r="BT23" s="10"/>
      <c r="BU23" s="10"/>
    </row>
    <row r="24" spans="1:73">
      <c r="A24" s="8" t="s">
        <v>86</v>
      </c>
      <c r="B24" s="9">
        <v>21</v>
      </c>
      <c r="C24" s="9">
        <f t="shared" si="0"/>
        <v>14.7</v>
      </c>
      <c r="D24" s="9">
        <f t="shared" si="1"/>
        <v>10.5</v>
      </c>
      <c r="E24" s="9">
        <f t="shared" si="2"/>
        <v>7.35</v>
      </c>
      <c r="F24" s="9">
        <f t="shared" si="3"/>
        <v>4.2</v>
      </c>
      <c r="G24" s="9">
        <f t="shared" si="4"/>
        <v>3.5</v>
      </c>
      <c r="H24" s="9">
        <f t="shared" si="5"/>
        <v>3</v>
      </c>
      <c r="I24" s="9">
        <f t="shared" si="6"/>
        <v>2.625</v>
      </c>
      <c r="J24" s="9">
        <f t="shared" si="7"/>
        <v>2.33333333333333</v>
      </c>
      <c r="K24" s="9">
        <f t="shared" si="8"/>
        <v>2.1</v>
      </c>
      <c r="L24" s="9">
        <f t="shared" si="9"/>
        <v>1.90909090909091</v>
      </c>
      <c r="M24" s="9">
        <f t="shared" si="10"/>
        <v>1.75</v>
      </c>
      <c r="N24" s="9">
        <f t="shared" si="11"/>
        <v>1.61538461538462</v>
      </c>
      <c r="O24" s="9">
        <f t="shared" si="12"/>
        <v>1.5</v>
      </c>
      <c r="P24" s="9">
        <f t="shared" si="13"/>
        <v>1.4</v>
      </c>
      <c r="Q24" s="9">
        <f t="shared" si="14"/>
        <v>1.3125</v>
      </c>
      <c r="R24" s="9">
        <f t="shared" si="15"/>
        <v>1.23529411764706</v>
      </c>
      <c r="S24" s="9">
        <f t="shared" si="16"/>
        <v>1.16666666666667</v>
      </c>
      <c r="T24" s="9">
        <f t="shared" si="17"/>
        <v>1.10526315789474</v>
      </c>
      <c r="U24" s="9">
        <f t="shared" ref="U24:U58" si="18">B24/20</f>
        <v>1.05</v>
      </c>
      <c r="V24" s="9">
        <f>B24/21</f>
        <v>1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10"/>
      <c r="BO24" s="10"/>
      <c r="BP24" s="10"/>
      <c r="BQ24" s="10"/>
      <c r="BR24" s="10"/>
      <c r="BS24" s="10"/>
      <c r="BT24" s="10"/>
      <c r="BU24" s="10"/>
    </row>
    <row r="25" spans="1:73">
      <c r="A25" s="8" t="s">
        <v>87</v>
      </c>
      <c r="B25" s="9">
        <v>22</v>
      </c>
      <c r="C25" s="9">
        <f t="shared" si="0"/>
        <v>15.4</v>
      </c>
      <c r="D25" s="9">
        <f t="shared" si="1"/>
        <v>11</v>
      </c>
      <c r="E25" s="9">
        <f t="shared" si="2"/>
        <v>7.7</v>
      </c>
      <c r="F25" s="9">
        <f t="shared" si="3"/>
        <v>4.4</v>
      </c>
      <c r="G25" s="9">
        <f t="shared" si="4"/>
        <v>3.66666666666667</v>
      </c>
      <c r="H25" s="9">
        <f t="shared" si="5"/>
        <v>3.14285714285714</v>
      </c>
      <c r="I25" s="9">
        <f t="shared" si="6"/>
        <v>2.75</v>
      </c>
      <c r="J25" s="9">
        <f t="shared" si="7"/>
        <v>2.44444444444444</v>
      </c>
      <c r="K25" s="9">
        <f t="shared" si="8"/>
        <v>2.2</v>
      </c>
      <c r="L25" s="9">
        <f t="shared" si="9"/>
        <v>2</v>
      </c>
      <c r="M25" s="9">
        <f t="shared" si="10"/>
        <v>1.83333333333333</v>
      </c>
      <c r="N25" s="9">
        <f t="shared" si="11"/>
        <v>1.69230769230769</v>
      </c>
      <c r="O25" s="9">
        <f t="shared" si="12"/>
        <v>1.57142857142857</v>
      </c>
      <c r="P25" s="9">
        <f t="shared" si="13"/>
        <v>1.46666666666667</v>
      </c>
      <c r="Q25" s="9">
        <f t="shared" si="14"/>
        <v>1.375</v>
      </c>
      <c r="R25" s="9">
        <f t="shared" si="15"/>
        <v>1.29411764705882</v>
      </c>
      <c r="S25" s="9">
        <f t="shared" si="16"/>
        <v>1.22222222222222</v>
      </c>
      <c r="T25" s="9">
        <f t="shared" si="17"/>
        <v>1.15789473684211</v>
      </c>
      <c r="U25" s="9">
        <f t="shared" si="18"/>
        <v>1.1</v>
      </c>
      <c r="V25" s="9">
        <f t="shared" ref="V25:V58" si="19">B25/21</f>
        <v>1.04761904761905</v>
      </c>
      <c r="W25" s="9">
        <f>B25/22</f>
        <v>1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10"/>
      <c r="BO25" s="10"/>
      <c r="BP25" s="10"/>
      <c r="BQ25" s="10"/>
      <c r="BR25" s="10"/>
      <c r="BS25" s="10"/>
      <c r="BT25" s="10"/>
      <c r="BU25" s="10"/>
    </row>
    <row r="26" spans="1:73">
      <c r="A26" s="8" t="s">
        <v>88</v>
      </c>
      <c r="B26" s="9">
        <v>23</v>
      </c>
      <c r="C26" s="9">
        <f t="shared" si="0"/>
        <v>16.1</v>
      </c>
      <c r="D26" s="9">
        <f t="shared" si="1"/>
        <v>11.5</v>
      </c>
      <c r="E26" s="9">
        <f t="shared" si="2"/>
        <v>8.05</v>
      </c>
      <c r="F26" s="9">
        <f t="shared" si="3"/>
        <v>4.6</v>
      </c>
      <c r="G26" s="9">
        <f t="shared" si="4"/>
        <v>3.83333333333333</v>
      </c>
      <c r="H26" s="9">
        <f t="shared" si="5"/>
        <v>3.28571428571429</v>
      </c>
      <c r="I26" s="9">
        <f t="shared" si="6"/>
        <v>2.875</v>
      </c>
      <c r="J26" s="9">
        <f t="shared" si="7"/>
        <v>2.55555555555556</v>
      </c>
      <c r="K26" s="9">
        <f t="shared" si="8"/>
        <v>2.3</v>
      </c>
      <c r="L26" s="9">
        <f t="shared" si="9"/>
        <v>2.09090909090909</v>
      </c>
      <c r="M26" s="9">
        <f t="shared" si="10"/>
        <v>1.91666666666667</v>
      </c>
      <c r="N26" s="9">
        <f t="shared" si="11"/>
        <v>1.76923076923077</v>
      </c>
      <c r="O26" s="9">
        <f t="shared" si="12"/>
        <v>1.64285714285714</v>
      </c>
      <c r="P26" s="9">
        <f t="shared" si="13"/>
        <v>1.53333333333333</v>
      </c>
      <c r="Q26" s="9">
        <f t="shared" si="14"/>
        <v>1.4375</v>
      </c>
      <c r="R26" s="9">
        <f t="shared" si="15"/>
        <v>1.35294117647059</v>
      </c>
      <c r="S26" s="9">
        <f t="shared" si="16"/>
        <v>1.27777777777778</v>
      </c>
      <c r="T26" s="9">
        <f t="shared" si="17"/>
        <v>1.21052631578947</v>
      </c>
      <c r="U26" s="9">
        <f t="shared" si="18"/>
        <v>1.15</v>
      </c>
      <c r="V26" s="9">
        <f t="shared" si="19"/>
        <v>1.0952380952381</v>
      </c>
      <c r="W26" s="9">
        <f t="shared" ref="W26:W58" si="20">B26/22</f>
        <v>1.04545454545455</v>
      </c>
      <c r="X26" s="9">
        <f>B26/23</f>
        <v>1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10"/>
      <c r="BO26" s="10"/>
      <c r="BP26" s="10"/>
      <c r="BQ26" s="10"/>
      <c r="BR26" s="10"/>
      <c r="BS26" s="10"/>
      <c r="BT26" s="10"/>
      <c r="BU26" s="10"/>
    </row>
    <row r="27" spans="1:73">
      <c r="A27" s="8" t="s">
        <v>89</v>
      </c>
      <c r="B27" s="9">
        <v>24</v>
      </c>
      <c r="C27" s="9">
        <f t="shared" si="0"/>
        <v>16.8</v>
      </c>
      <c r="D27" s="9">
        <f t="shared" si="1"/>
        <v>12</v>
      </c>
      <c r="E27" s="9">
        <f t="shared" si="2"/>
        <v>8.4</v>
      </c>
      <c r="F27" s="9">
        <f t="shared" si="3"/>
        <v>4.8</v>
      </c>
      <c r="G27" s="9">
        <f t="shared" si="4"/>
        <v>4</v>
      </c>
      <c r="H27" s="9">
        <f t="shared" si="5"/>
        <v>3.42857142857143</v>
      </c>
      <c r="I27" s="9">
        <f t="shared" si="6"/>
        <v>3</v>
      </c>
      <c r="J27" s="9">
        <f t="shared" si="7"/>
        <v>2.66666666666667</v>
      </c>
      <c r="K27" s="9">
        <f t="shared" si="8"/>
        <v>2.4</v>
      </c>
      <c r="L27" s="9">
        <f t="shared" si="9"/>
        <v>2.18181818181818</v>
      </c>
      <c r="M27" s="9">
        <f t="shared" si="10"/>
        <v>2</v>
      </c>
      <c r="N27" s="9">
        <f t="shared" si="11"/>
        <v>1.84615384615385</v>
      </c>
      <c r="O27" s="9">
        <f t="shared" si="12"/>
        <v>1.71428571428571</v>
      </c>
      <c r="P27" s="9">
        <f t="shared" si="13"/>
        <v>1.6</v>
      </c>
      <c r="Q27" s="9">
        <f t="shared" si="14"/>
        <v>1.5</v>
      </c>
      <c r="R27" s="9">
        <f t="shared" si="15"/>
        <v>1.41176470588235</v>
      </c>
      <c r="S27" s="9">
        <f t="shared" si="16"/>
        <v>1.33333333333333</v>
      </c>
      <c r="T27" s="9">
        <f t="shared" si="17"/>
        <v>1.26315789473684</v>
      </c>
      <c r="U27" s="9">
        <f t="shared" si="18"/>
        <v>1.2</v>
      </c>
      <c r="V27" s="9">
        <f t="shared" si="19"/>
        <v>1.14285714285714</v>
      </c>
      <c r="W27" s="9">
        <f t="shared" si="20"/>
        <v>1.09090909090909</v>
      </c>
      <c r="X27" s="9">
        <f t="shared" ref="X27:X58" si="21">B27/23</f>
        <v>1.04347826086957</v>
      </c>
      <c r="Y27" s="9">
        <f>B27/24</f>
        <v>1</v>
      </c>
      <c r="Z27" s="9">
        <f>B27/24</f>
        <v>1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10"/>
      <c r="BO27" s="10"/>
      <c r="BP27" s="10"/>
      <c r="BQ27" s="10"/>
      <c r="BR27" s="10"/>
      <c r="BS27" s="10"/>
      <c r="BT27" s="10"/>
      <c r="BU27" s="10"/>
    </row>
    <row r="28" spans="1:73">
      <c r="A28" s="8" t="s">
        <v>90</v>
      </c>
      <c r="B28" s="9">
        <v>25</v>
      </c>
      <c r="C28" s="9">
        <f t="shared" si="0"/>
        <v>17.5</v>
      </c>
      <c r="D28" s="9">
        <f t="shared" si="1"/>
        <v>12.5</v>
      </c>
      <c r="E28" s="9">
        <f t="shared" si="2"/>
        <v>8.75</v>
      </c>
      <c r="F28" s="9">
        <f t="shared" si="3"/>
        <v>5</v>
      </c>
      <c r="G28" s="9">
        <f t="shared" si="4"/>
        <v>4.16666666666667</v>
      </c>
      <c r="H28" s="9">
        <f t="shared" si="5"/>
        <v>3.57142857142857</v>
      </c>
      <c r="I28" s="9">
        <f t="shared" si="6"/>
        <v>3.125</v>
      </c>
      <c r="J28" s="9">
        <f t="shared" si="7"/>
        <v>2.77777777777778</v>
      </c>
      <c r="K28" s="9">
        <f t="shared" si="8"/>
        <v>2.5</v>
      </c>
      <c r="L28" s="9">
        <f t="shared" si="9"/>
        <v>2.27272727272727</v>
      </c>
      <c r="M28" s="9">
        <f t="shared" si="10"/>
        <v>2.08333333333333</v>
      </c>
      <c r="N28" s="9">
        <f t="shared" si="11"/>
        <v>1.92307692307692</v>
      </c>
      <c r="O28" s="9">
        <f t="shared" si="12"/>
        <v>1.78571428571429</v>
      </c>
      <c r="P28" s="9">
        <f t="shared" si="13"/>
        <v>1.66666666666667</v>
      </c>
      <c r="Q28" s="9">
        <f t="shared" si="14"/>
        <v>1.5625</v>
      </c>
      <c r="R28" s="9">
        <f t="shared" si="15"/>
        <v>1.47058823529412</v>
      </c>
      <c r="S28" s="9">
        <f t="shared" si="16"/>
        <v>1.38888888888889</v>
      </c>
      <c r="T28" s="9">
        <f t="shared" si="17"/>
        <v>1.31578947368421</v>
      </c>
      <c r="U28" s="9">
        <f t="shared" si="18"/>
        <v>1.25</v>
      </c>
      <c r="V28" s="9">
        <f t="shared" si="19"/>
        <v>1.19047619047619</v>
      </c>
      <c r="W28" s="9">
        <f t="shared" si="20"/>
        <v>1.13636363636364</v>
      </c>
      <c r="X28" s="9">
        <f t="shared" si="21"/>
        <v>1.08695652173913</v>
      </c>
      <c r="Y28" s="9">
        <f t="shared" ref="Y28:Y58" si="22">B28/24</f>
        <v>1.04166666666667</v>
      </c>
      <c r="Z28" s="9">
        <f t="shared" ref="Z28:Z58" si="23">B28/24</f>
        <v>1.04166666666667</v>
      </c>
      <c r="AA28" s="9">
        <f>B28/26</f>
        <v>0.961538461538462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10"/>
      <c r="BO28" s="10"/>
      <c r="BP28" s="10"/>
      <c r="BQ28" s="10"/>
      <c r="BR28" s="10"/>
      <c r="BS28" s="10"/>
      <c r="BT28" s="10"/>
      <c r="BU28" s="10"/>
    </row>
    <row r="29" spans="1:73">
      <c r="A29" s="8" t="s">
        <v>91</v>
      </c>
      <c r="B29" s="9">
        <v>26</v>
      </c>
      <c r="C29" s="9">
        <f t="shared" si="0"/>
        <v>18.2</v>
      </c>
      <c r="D29" s="9">
        <f t="shared" si="1"/>
        <v>13</v>
      </c>
      <c r="E29" s="9">
        <f t="shared" si="2"/>
        <v>9.1</v>
      </c>
      <c r="F29" s="9">
        <f t="shared" si="3"/>
        <v>5.2</v>
      </c>
      <c r="G29" s="9">
        <f t="shared" si="4"/>
        <v>4.33333333333333</v>
      </c>
      <c r="H29" s="9">
        <f t="shared" si="5"/>
        <v>3.71428571428571</v>
      </c>
      <c r="I29" s="9">
        <f t="shared" si="6"/>
        <v>3.25</v>
      </c>
      <c r="J29" s="9">
        <f t="shared" si="7"/>
        <v>2.88888888888889</v>
      </c>
      <c r="K29" s="9">
        <f t="shared" si="8"/>
        <v>2.6</v>
      </c>
      <c r="L29" s="9">
        <f t="shared" si="9"/>
        <v>2.36363636363636</v>
      </c>
      <c r="M29" s="9">
        <f t="shared" si="10"/>
        <v>2.16666666666667</v>
      </c>
      <c r="N29" s="9">
        <f t="shared" si="11"/>
        <v>2</v>
      </c>
      <c r="O29" s="9">
        <f t="shared" si="12"/>
        <v>1.85714285714286</v>
      </c>
      <c r="P29" s="9">
        <f t="shared" si="13"/>
        <v>1.73333333333333</v>
      </c>
      <c r="Q29" s="9">
        <f t="shared" si="14"/>
        <v>1.625</v>
      </c>
      <c r="R29" s="9">
        <f t="shared" si="15"/>
        <v>1.52941176470588</v>
      </c>
      <c r="S29" s="9">
        <f t="shared" si="16"/>
        <v>1.44444444444444</v>
      </c>
      <c r="T29" s="9">
        <f t="shared" si="17"/>
        <v>1.36842105263158</v>
      </c>
      <c r="U29" s="9">
        <f t="shared" si="18"/>
        <v>1.3</v>
      </c>
      <c r="V29" s="9">
        <f t="shared" si="19"/>
        <v>1.23809523809524</v>
      </c>
      <c r="W29" s="9">
        <f t="shared" si="20"/>
        <v>1.18181818181818</v>
      </c>
      <c r="X29" s="9">
        <f t="shared" si="21"/>
        <v>1.1304347826087</v>
      </c>
      <c r="Y29" s="9">
        <f t="shared" si="22"/>
        <v>1.08333333333333</v>
      </c>
      <c r="Z29" s="9">
        <f t="shared" si="23"/>
        <v>1.08333333333333</v>
      </c>
      <c r="AA29" s="9">
        <f t="shared" ref="AA29:AA58" si="24">B29/26</f>
        <v>1</v>
      </c>
      <c r="AB29" s="9">
        <f>B29/27</f>
        <v>0.962962962962963</v>
      </c>
      <c r="AC29" s="9">
        <f>B29/28</f>
        <v>0.928571428571429</v>
      </c>
      <c r="AD29" s="9"/>
      <c r="AE29" s="9"/>
      <c r="AF29" s="9"/>
      <c r="AG29" s="9"/>
      <c r="AH29" s="9"/>
      <c r="AI29" s="9"/>
      <c r="AJ29" s="9"/>
      <c r="AK29" s="9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10"/>
      <c r="BO29" s="10"/>
      <c r="BP29" s="10"/>
      <c r="BQ29" s="10"/>
      <c r="BR29" s="10"/>
      <c r="BS29" s="10"/>
      <c r="BT29" s="10"/>
      <c r="BU29" s="10"/>
    </row>
    <row r="30" spans="1:73">
      <c r="A30" s="8" t="s">
        <v>92</v>
      </c>
      <c r="B30" s="9">
        <v>27</v>
      </c>
      <c r="C30" s="9">
        <f t="shared" si="0"/>
        <v>18.9</v>
      </c>
      <c r="D30" s="9">
        <f t="shared" si="1"/>
        <v>13.5</v>
      </c>
      <c r="E30" s="9">
        <f t="shared" si="2"/>
        <v>9.45</v>
      </c>
      <c r="F30" s="9">
        <f t="shared" si="3"/>
        <v>5.4</v>
      </c>
      <c r="G30" s="9">
        <f t="shared" si="4"/>
        <v>4.5</v>
      </c>
      <c r="H30" s="9">
        <f t="shared" si="5"/>
        <v>3.85714285714286</v>
      </c>
      <c r="I30" s="9">
        <f t="shared" si="6"/>
        <v>3.375</v>
      </c>
      <c r="J30" s="9">
        <f t="shared" si="7"/>
        <v>3</v>
      </c>
      <c r="K30" s="9">
        <f t="shared" si="8"/>
        <v>2.7</v>
      </c>
      <c r="L30" s="9">
        <f t="shared" si="9"/>
        <v>2.45454545454545</v>
      </c>
      <c r="M30" s="9">
        <f t="shared" si="10"/>
        <v>2.25</v>
      </c>
      <c r="N30" s="9">
        <f t="shared" si="11"/>
        <v>2.07692307692308</v>
      </c>
      <c r="O30" s="9">
        <f t="shared" si="12"/>
        <v>1.92857142857143</v>
      </c>
      <c r="P30" s="9">
        <f t="shared" si="13"/>
        <v>1.8</v>
      </c>
      <c r="Q30" s="9">
        <f t="shared" si="14"/>
        <v>1.6875</v>
      </c>
      <c r="R30" s="9">
        <f t="shared" si="15"/>
        <v>1.58823529411765</v>
      </c>
      <c r="S30" s="9">
        <f t="shared" si="16"/>
        <v>1.5</v>
      </c>
      <c r="T30" s="9">
        <f t="shared" si="17"/>
        <v>1.42105263157895</v>
      </c>
      <c r="U30" s="9">
        <f t="shared" si="18"/>
        <v>1.35</v>
      </c>
      <c r="V30" s="9">
        <f t="shared" si="19"/>
        <v>1.28571428571429</v>
      </c>
      <c r="W30" s="9">
        <f t="shared" si="20"/>
        <v>1.22727272727273</v>
      </c>
      <c r="X30" s="9">
        <f t="shared" si="21"/>
        <v>1.17391304347826</v>
      </c>
      <c r="Y30" s="9">
        <f t="shared" si="22"/>
        <v>1.125</v>
      </c>
      <c r="Z30" s="9">
        <f t="shared" si="23"/>
        <v>1.125</v>
      </c>
      <c r="AA30" s="9">
        <f t="shared" si="24"/>
        <v>1.03846153846154</v>
      </c>
      <c r="AB30" s="9">
        <f t="shared" ref="AB30:AB58" si="25">B30/27</f>
        <v>1</v>
      </c>
      <c r="AC30" s="9">
        <f t="shared" ref="AC30:AC58" si="26">B30/28</f>
        <v>0.964285714285714</v>
      </c>
      <c r="AD30" s="9">
        <f>B30/29</f>
        <v>0.931034482758621</v>
      </c>
      <c r="AE30" s="9"/>
      <c r="AF30" s="9"/>
      <c r="AG30" s="9"/>
      <c r="AH30" s="9"/>
      <c r="AI30" s="9"/>
      <c r="AJ30" s="9"/>
      <c r="AK30" s="9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10"/>
      <c r="BO30" s="10"/>
      <c r="BP30" s="10"/>
      <c r="BQ30" s="10"/>
      <c r="BR30" s="10"/>
      <c r="BS30" s="10"/>
      <c r="BT30" s="10"/>
      <c r="BU30" s="10"/>
    </row>
    <row r="31" spans="1:73">
      <c r="A31" s="8" t="s">
        <v>93</v>
      </c>
      <c r="B31" s="9">
        <v>28</v>
      </c>
      <c r="C31" s="9">
        <f t="shared" si="0"/>
        <v>19.6</v>
      </c>
      <c r="D31" s="9">
        <f t="shared" si="1"/>
        <v>14</v>
      </c>
      <c r="E31" s="9">
        <f t="shared" si="2"/>
        <v>9.8</v>
      </c>
      <c r="F31" s="9">
        <f t="shared" si="3"/>
        <v>5.6</v>
      </c>
      <c r="G31" s="9">
        <f t="shared" si="4"/>
        <v>4.66666666666667</v>
      </c>
      <c r="H31" s="9">
        <f t="shared" si="5"/>
        <v>4</v>
      </c>
      <c r="I31" s="9">
        <f t="shared" si="6"/>
        <v>3.5</v>
      </c>
      <c r="J31" s="9">
        <f t="shared" si="7"/>
        <v>3.11111111111111</v>
      </c>
      <c r="K31" s="9">
        <f t="shared" si="8"/>
        <v>2.8</v>
      </c>
      <c r="L31" s="9">
        <f t="shared" si="9"/>
        <v>2.54545454545455</v>
      </c>
      <c r="M31" s="9">
        <f t="shared" si="10"/>
        <v>2.33333333333333</v>
      </c>
      <c r="N31" s="9">
        <f t="shared" si="11"/>
        <v>2.15384615384615</v>
      </c>
      <c r="O31" s="9">
        <f t="shared" si="12"/>
        <v>2</v>
      </c>
      <c r="P31" s="9">
        <f t="shared" si="13"/>
        <v>1.86666666666667</v>
      </c>
      <c r="Q31" s="9">
        <f t="shared" si="14"/>
        <v>1.75</v>
      </c>
      <c r="R31" s="9">
        <f t="shared" si="15"/>
        <v>1.64705882352941</v>
      </c>
      <c r="S31" s="9">
        <f t="shared" si="16"/>
        <v>1.55555555555556</v>
      </c>
      <c r="T31" s="9">
        <f t="shared" si="17"/>
        <v>1.47368421052632</v>
      </c>
      <c r="U31" s="9">
        <f t="shared" si="18"/>
        <v>1.4</v>
      </c>
      <c r="V31" s="9">
        <f t="shared" si="19"/>
        <v>1.33333333333333</v>
      </c>
      <c r="W31" s="9">
        <f t="shared" si="20"/>
        <v>1.27272727272727</v>
      </c>
      <c r="X31" s="9">
        <f t="shared" si="21"/>
        <v>1.21739130434783</v>
      </c>
      <c r="Y31" s="9">
        <f t="shared" si="22"/>
        <v>1.16666666666667</v>
      </c>
      <c r="Z31" s="9">
        <f t="shared" si="23"/>
        <v>1.16666666666667</v>
      </c>
      <c r="AA31" s="9">
        <f t="shared" si="24"/>
        <v>1.07692307692308</v>
      </c>
      <c r="AB31" s="9">
        <f t="shared" si="25"/>
        <v>1.03703703703704</v>
      </c>
      <c r="AC31" s="9">
        <f t="shared" si="26"/>
        <v>1</v>
      </c>
      <c r="AD31" s="9">
        <f t="shared" ref="AD31:AD58" si="27">B31/29</f>
        <v>0.96551724137931</v>
      </c>
      <c r="AE31" s="9">
        <f>B31/30</f>
        <v>0.933333333333333</v>
      </c>
      <c r="AF31" s="9">
        <f>B31/31</f>
        <v>0.903225806451613</v>
      </c>
      <c r="AG31" s="9"/>
      <c r="AH31" s="9"/>
      <c r="AI31" s="9"/>
      <c r="AJ31" s="9"/>
      <c r="AK31" s="9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10"/>
      <c r="BO31" s="10"/>
      <c r="BP31" s="10"/>
      <c r="BQ31" s="10"/>
      <c r="BR31" s="10"/>
      <c r="BS31" s="10"/>
      <c r="BT31" s="10"/>
      <c r="BU31" s="10"/>
    </row>
    <row r="32" spans="1:73">
      <c r="A32" s="8" t="s">
        <v>94</v>
      </c>
      <c r="B32" s="9">
        <v>34</v>
      </c>
      <c r="C32" s="9">
        <f t="shared" si="0"/>
        <v>23.8</v>
      </c>
      <c r="D32" s="9">
        <f t="shared" si="1"/>
        <v>17</v>
      </c>
      <c r="E32" s="9">
        <f t="shared" si="2"/>
        <v>11.9</v>
      </c>
      <c r="F32" s="9">
        <f t="shared" si="3"/>
        <v>6.8</v>
      </c>
      <c r="G32" s="9">
        <f t="shared" si="4"/>
        <v>5.66666666666667</v>
      </c>
      <c r="H32" s="9">
        <f t="shared" si="5"/>
        <v>4.85714285714286</v>
      </c>
      <c r="I32" s="9">
        <f t="shared" si="6"/>
        <v>4.25</v>
      </c>
      <c r="J32" s="9">
        <f t="shared" si="7"/>
        <v>3.77777777777778</v>
      </c>
      <c r="K32" s="9">
        <f t="shared" si="8"/>
        <v>3.4</v>
      </c>
      <c r="L32" s="9">
        <f t="shared" si="9"/>
        <v>3.09090909090909</v>
      </c>
      <c r="M32" s="9">
        <f t="shared" si="10"/>
        <v>2.83333333333333</v>
      </c>
      <c r="N32" s="9">
        <f t="shared" si="11"/>
        <v>2.61538461538462</v>
      </c>
      <c r="O32" s="9">
        <f t="shared" si="12"/>
        <v>2.42857142857143</v>
      </c>
      <c r="P32" s="9">
        <f t="shared" si="13"/>
        <v>2.26666666666667</v>
      </c>
      <c r="Q32" s="9">
        <f t="shared" si="14"/>
        <v>2.125</v>
      </c>
      <c r="R32" s="9">
        <f t="shared" si="15"/>
        <v>2</v>
      </c>
      <c r="S32" s="9">
        <f t="shared" si="16"/>
        <v>1.88888888888889</v>
      </c>
      <c r="T32" s="9">
        <f t="shared" si="17"/>
        <v>1.78947368421053</v>
      </c>
      <c r="U32" s="9">
        <f t="shared" si="18"/>
        <v>1.7</v>
      </c>
      <c r="V32" s="9">
        <f t="shared" si="19"/>
        <v>1.61904761904762</v>
      </c>
      <c r="W32" s="9">
        <f t="shared" si="20"/>
        <v>1.54545454545455</v>
      </c>
      <c r="X32" s="9">
        <f t="shared" si="21"/>
        <v>1.47826086956522</v>
      </c>
      <c r="Y32" s="9">
        <f t="shared" si="22"/>
        <v>1.41666666666667</v>
      </c>
      <c r="Z32" s="9">
        <f t="shared" si="23"/>
        <v>1.41666666666667</v>
      </c>
      <c r="AA32" s="9">
        <f t="shared" si="24"/>
        <v>1.30769230769231</v>
      </c>
      <c r="AB32" s="9">
        <f t="shared" si="25"/>
        <v>1.25925925925926</v>
      </c>
      <c r="AC32" s="9">
        <f t="shared" si="26"/>
        <v>1.21428571428571</v>
      </c>
      <c r="AD32" s="9">
        <f t="shared" si="27"/>
        <v>1.17241379310345</v>
      </c>
      <c r="AE32" s="9">
        <f t="shared" ref="AE32:AE58" si="28">B32/30</f>
        <v>1.13333333333333</v>
      </c>
      <c r="AF32" s="9">
        <f t="shared" ref="AF32:AF58" si="29">B32/31</f>
        <v>1.09677419354839</v>
      </c>
      <c r="AG32" s="9">
        <f>B32/32</f>
        <v>1.0625</v>
      </c>
      <c r="AH32" s="9"/>
      <c r="AI32" s="9"/>
      <c r="AJ32" s="9"/>
      <c r="AK32" s="9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10"/>
      <c r="BO32" s="10"/>
      <c r="BP32" s="10"/>
      <c r="BQ32" s="10"/>
      <c r="BR32" s="10"/>
      <c r="BS32" s="10"/>
      <c r="BT32" s="10"/>
      <c r="BU32" s="10"/>
    </row>
    <row r="33" spans="1:73">
      <c r="A33" s="8" t="s">
        <v>95</v>
      </c>
      <c r="B33" s="9">
        <v>40</v>
      </c>
      <c r="C33" s="9">
        <f t="shared" si="0"/>
        <v>28</v>
      </c>
      <c r="D33" s="9">
        <f t="shared" si="1"/>
        <v>20</v>
      </c>
      <c r="E33" s="9">
        <f t="shared" si="2"/>
        <v>14</v>
      </c>
      <c r="F33" s="9">
        <f t="shared" si="3"/>
        <v>8</v>
      </c>
      <c r="G33" s="9">
        <f t="shared" si="4"/>
        <v>6.66666666666667</v>
      </c>
      <c r="H33" s="9">
        <f t="shared" si="5"/>
        <v>5.71428571428571</v>
      </c>
      <c r="I33" s="9">
        <f t="shared" si="6"/>
        <v>5</v>
      </c>
      <c r="J33" s="9">
        <f t="shared" si="7"/>
        <v>4.44444444444444</v>
      </c>
      <c r="K33" s="9">
        <f t="shared" si="8"/>
        <v>4</v>
      </c>
      <c r="L33" s="9">
        <f t="shared" si="9"/>
        <v>3.63636363636364</v>
      </c>
      <c r="M33" s="9">
        <f t="shared" si="10"/>
        <v>3.33333333333333</v>
      </c>
      <c r="N33" s="9">
        <f t="shared" si="11"/>
        <v>3.07692307692308</v>
      </c>
      <c r="O33" s="9">
        <f t="shared" si="12"/>
        <v>2.85714285714286</v>
      </c>
      <c r="P33" s="9">
        <f t="shared" si="13"/>
        <v>2.66666666666667</v>
      </c>
      <c r="Q33" s="9">
        <f t="shared" si="14"/>
        <v>2.5</v>
      </c>
      <c r="R33" s="9">
        <f t="shared" si="15"/>
        <v>2.35294117647059</v>
      </c>
      <c r="S33" s="9">
        <f t="shared" si="16"/>
        <v>2.22222222222222</v>
      </c>
      <c r="T33" s="9">
        <f t="shared" si="17"/>
        <v>2.10526315789474</v>
      </c>
      <c r="U33" s="9">
        <f t="shared" si="18"/>
        <v>2</v>
      </c>
      <c r="V33" s="9">
        <f t="shared" si="19"/>
        <v>1.9047619047619</v>
      </c>
      <c r="W33" s="9">
        <f t="shared" si="20"/>
        <v>1.81818181818182</v>
      </c>
      <c r="X33" s="9">
        <f t="shared" si="21"/>
        <v>1.73913043478261</v>
      </c>
      <c r="Y33" s="9">
        <f t="shared" si="22"/>
        <v>1.66666666666667</v>
      </c>
      <c r="Z33" s="9">
        <f t="shared" si="23"/>
        <v>1.66666666666667</v>
      </c>
      <c r="AA33" s="9">
        <f t="shared" si="24"/>
        <v>1.53846153846154</v>
      </c>
      <c r="AB33" s="9">
        <f t="shared" si="25"/>
        <v>1.48148148148148</v>
      </c>
      <c r="AC33" s="9">
        <f t="shared" si="26"/>
        <v>1.42857142857143</v>
      </c>
      <c r="AD33" s="9">
        <f t="shared" si="27"/>
        <v>1.37931034482759</v>
      </c>
      <c r="AE33" s="9">
        <f t="shared" si="28"/>
        <v>1.33333333333333</v>
      </c>
      <c r="AF33" s="9">
        <f t="shared" si="29"/>
        <v>1.29032258064516</v>
      </c>
      <c r="AG33" s="9">
        <f t="shared" ref="AG33:AG58" si="30">B33/32</f>
        <v>1.25</v>
      </c>
      <c r="AH33" s="9">
        <f>B33/33</f>
        <v>1.21212121212121</v>
      </c>
      <c r="AI33" s="9">
        <f>B33/34</f>
        <v>1.17647058823529</v>
      </c>
      <c r="AJ33" s="9"/>
      <c r="AK33" s="9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10"/>
      <c r="BO33" s="10"/>
      <c r="BP33" s="10"/>
      <c r="BQ33" s="10"/>
      <c r="BR33" s="10"/>
      <c r="BS33" s="10"/>
      <c r="BT33" s="10"/>
      <c r="BU33" s="10"/>
    </row>
    <row r="34" spans="1:73">
      <c r="A34" s="8" t="s">
        <v>96</v>
      </c>
      <c r="B34" s="9">
        <v>46</v>
      </c>
      <c r="C34" s="9">
        <f t="shared" si="0"/>
        <v>32.2</v>
      </c>
      <c r="D34" s="9">
        <f t="shared" si="1"/>
        <v>23</v>
      </c>
      <c r="E34" s="9">
        <f t="shared" si="2"/>
        <v>16.1</v>
      </c>
      <c r="F34" s="9">
        <f t="shared" si="3"/>
        <v>9.2</v>
      </c>
      <c r="G34" s="9">
        <f t="shared" si="4"/>
        <v>7.66666666666667</v>
      </c>
      <c r="H34" s="9">
        <f t="shared" si="5"/>
        <v>6.57142857142857</v>
      </c>
      <c r="I34" s="9">
        <f t="shared" si="6"/>
        <v>5.75</v>
      </c>
      <c r="J34" s="9">
        <f t="shared" si="7"/>
        <v>5.11111111111111</v>
      </c>
      <c r="K34" s="9">
        <f t="shared" si="8"/>
        <v>4.6</v>
      </c>
      <c r="L34" s="9">
        <f t="shared" si="9"/>
        <v>4.18181818181818</v>
      </c>
      <c r="M34" s="9">
        <f t="shared" si="10"/>
        <v>3.83333333333333</v>
      </c>
      <c r="N34" s="9">
        <f t="shared" si="11"/>
        <v>3.53846153846154</v>
      </c>
      <c r="O34" s="9">
        <f t="shared" si="12"/>
        <v>3.28571428571429</v>
      </c>
      <c r="P34" s="9">
        <f t="shared" si="13"/>
        <v>3.06666666666667</v>
      </c>
      <c r="Q34" s="9">
        <f t="shared" si="14"/>
        <v>2.875</v>
      </c>
      <c r="R34" s="9">
        <f t="shared" si="15"/>
        <v>2.70588235294118</v>
      </c>
      <c r="S34" s="9">
        <f t="shared" si="16"/>
        <v>2.55555555555556</v>
      </c>
      <c r="T34" s="9">
        <f t="shared" si="17"/>
        <v>2.42105263157895</v>
      </c>
      <c r="U34" s="9">
        <f t="shared" si="18"/>
        <v>2.3</v>
      </c>
      <c r="V34" s="9">
        <f t="shared" si="19"/>
        <v>2.19047619047619</v>
      </c>
      <c r="W34" s="9">
        <f t="shared" si="20"/>
        <v>2.09090909090909</v>
      </c>
      <c r="X34" s="9">
        <f t="shared" si="21"/>
        <v>2</v>
      </c>
      <c r="Y34" s="9">
        <f t="shared" si="22"/>
        <v>1.91666666666667</v>
      </c>
      <c r="Z34" s="9">
        <f t="shared" si="23"/>
        <v>1.91666666666667</v>
      </c>
      <c r="AA34" s="9">
        <f t="shared" si="24"/>
        <v>1.76923076923077</v>
      </c>
      <c r="AB34" s="9">
        <f t="shared" si="25"/>
        <v>1.7037037037037</v>
      </c>
      <c r="AC34" s="9">
        <f t="shared" si="26"/>
        <v>1.64285714285714</v>
      </c>
      <c r="AD34" s="9">
        <f t="shared" si="27"/>
        <v>1.58620689655172</v>
      </c>
      <c r="AE34" s="9">
        <f t="shared" si="28"/>
        <v>1.53333333333333</v>
      </c>
      <c r="AF34" s="9">
        <f t="shared" si="29"/>
        <v>1.48387096774194</v>
      </c>
      <c r="AG34" s="9">
        <f t="shared" si="30"/>
        <v>1.4375</v>
      </c>
      <c r="AH34" s="9">
        <f t="shared" ref="AH34:AH58" si="31">B34/33</f>
        <v>1.39393939393939</v>
      </c>
      <c r="AI34" s="9">
        <f t="shared" ref="AI34:AI58" si="32">B34/34</f>
        <v>1.35294117647059</v>
      </c>
      <c r="AJ34" s="9">
        <f>B34/35</f>
        <v>1.31428571428571</v>
      </c>
      <c r="AK34" s="9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10"/>
      <c r="BO34" s="10"/>
      <c r="BP34" s="10"/>
      <c r="BQ34" s="10"/>
      <c r="BR34" s="10"/>
      <c r="BS34" s="10"/>
      <c r="BT34" s="10"/>
      <c r="BU34" s="10"/>
    </row>
    <row r="35" spans="1:73">
      <c r="A35" s="8" t="s">
        <v>97</v>
      </c>
      <c r="B35" s="9">
        <v>52</v>
      </c>
      <c r="C35" s="9">
        <f t="shared" si="0"/>
        <v>36.4</v>
      </c>
      <c r="D35" s="9">
        <f t="shared" si="1"/>
        <v>26</v>
      </c>
      <c r="E35" s="9">
        <f t="shared" si="2"/>
        <v>18.2</v>
      </c>
      <c r="F35" s="9">
        <f t="shared" si="3"/>
        <v>10.4</v>
      </c>
      <c r="G35" s="9">
        <f t="shared" si="4"/>
        <v>8.66666666666667</v>
      </c>
      <c r="H35" s="9">
        <f t="shared" si="5"/>
        <v>7.42857142857143</v>
      </c>
      <c r="I35" s="9">
        <f t="shared" si="6"/>
        <v>6.5</v>
      </c>
      <c r="J35" s="9">
        <f t="shared" si="7"/>
        <v>5.77777777777778</v>
      </c>
      <c r="K35" s="9">
        <f t="shared" si="8"/>
        <v>5.2</v>
      </c>
      <c r="L35" s="9">
        <f t="shared" si="9"/>
        <v>4.72727272727273</v>
      </c>
      <c r="M35" s="9">
        <f t="shared" si="10"/>
        <v>4.33333333333333</v>
      </c>
      <c r="N35" s="9">
        <f t="shared" si="11"/>
        <v>4</v>
      </c>
      <c r="O35" s="9">
        <f t="shared" si="12"/>
        <v>3.71428571428571</v>
      </c>
      <c r="P35" s="9">
        <f t="shared" si="13"/>
        <v>3.46666666666667</v>
      </c>
      <c r="Q35" s="9">
        <f t="shared" si="14"/>
        <v>3.25</v>
      </c>
      <c r="R35" s="9">
        <f t="shared" si="15"/>
        <v>3.05882352941176</v>
      </c>
      <c r="S35" s="9">
        <f t="shared" si="16"/>
        <v>2.88888888888889</v>
      </c>
      <c r="T35" s="9">
        <f t="shared" si="17"/>
        <v>2.73684210526316</v>
      </c>
      <c r="U35" s="9">
        <f t="shared" si="18"/>
        <v>2.6</v>
      </c>
      <c r="V35" s="9">
        <f t="shared" si="19"/>
        <v>2.47619047619048</v>
      </c>
      <c r="W35" s="9">
        <f t="shared" si="20"/>
        <v>2.36363636363636</v>
      </c>
      <c r="X35" s="9">
        <f t="shared" si="21"/>
        <v>2.26086956521739</v>
      </c>
      <c r="Y35" s="9">
        <f t="shared" si="22"/>
        <v>2.16666666666667</v>
      </c>
      <c r="Z35" s="9">
        <f t="shared" si="23"/>
        <v>2.16666666666667</v>
      </c>
      <c r="AA35" s="9">
        <f t="shared" si="24"/>
        <v>2</v>
      </c>
      <c r="AB35" s="9">
        <f t="shared" si="25"/>
        <v>1.92592592592593</v>
      </c>
      <c r="AC35" s="9">
        <f t="shared" si="26"/>
        <v>1.85714285714286</v>
      </c>
      <c r="AD35" s="9">
        <f t="shared" si="27"/>
        <v>1.79310344827586</v>
      </c>
      <c r="AE35" s="9">
        <f t="shared" si="28"/>
        <v>1.73333333333333</v>
      </c>
      <c r="AF35" s="9">
        <f t="shared" si="29"/>
        <v>1.67741935483871</v>
      </c>
      <c r="AG35" s="9">
        <f t="shared" si="30"/>
        <v>1.625</v>
      </c>
      <c r="AH35" s="9">
        <f t="shared" si="31"/>
        <v>1.57575757575758</v>
      </c>
      <c r="AI35" s="9">
        <f t="shared" si="32"/>
        <v>1.52941176470588</v>
      </c>
      <c r="AJ35" s="9">
        <f t="shared" ref="AJ35:AJ58" si="33">B35/35</f>
        <v>1.48571428571429</v>
      </c>
      <c r="AK35" s="9">
        <f>B35/36</f>
        <v>1.44444444444444</v>
      </c>
      <c r="AL35" s="8">
        <f>B35/37</f>
        <v>1.40540540540541</v>
      </c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10"/>
      <c r="BO35" s="10"/>
      <c r="BP35" s="10"/>
      <c r="BQ35" s="10"/>
      <c r="BR35" s="10"/>
      <c r="BS35" s="10"/>
      <c r="BT35" s="10"/>
      <c r="BU35" s="10"/>
    </row>
    <row r="36" spans="1:73">
      <c r="A36" s="8" t="s">
        <v>98</v>
      </c>
      <c r="B36" s="9">
        <v>58</v>
      </c>
      <c r="C36" s="9">
        <f t="shared" si="0"/>
        <v>40.6</v>
      </c>
      <c r="D36" s="9">
        <f t="shared" si="1"/>
        <v>29</v>
      </c>
      <c r="E36" s="9">
        <f t="shared" si="2"/>
        <v>20.3</v>
      </c>
      <c r="F36" s="9">
        <f t="shared" si="3"/>
        <v>11.6</v>
      </c>
      <c r="G36" s="9">
        <f t="shared" si="4"/>
        <v>9.66666666666667</v>
      </c>
      <c r="H36" s="9">
        <f t="shared" si="5"/>
        <v>8.28571428571429</v>
      </c>
      <c r="I36" s="9">
        <f t="shared" si="6"/>
        <v>7.25</v>
      </c>
      <c r="J36" s="9">
        <f t="shared" si="7"/>
        <v>6.44444444444444</v>
      </c>
      <c r="K36" s="9">
        <f t="shared" si="8"/>
        <v>5.8</v>
      </c>
      <c r="L36" s="9">
        <f t="shared" si="9"/>
        <v>5.27272727272727</v>
      </c>
      <c r="M36" s="9">
        <f t="shared" si="10"/>
        <v>4.83333333333333</v>
      </c>
      <c r="N36" s="9">
        <f t="shared" si="11"/>
        <v>4.46153846153846</v>
      </c>
      <c r="O36" s="9">
        <f t="shared" si="12"/>
        <v>4.14285714285714</v>
      </c>
      <c r="P36" s="9">
        <f t="shared" si="13"/>
        <v>3.86666666666667</v>
      </c>
      <c r="Q36" s="9">
        <f t="shared" si="14"/>
        <v>3.625</v>
      </c>
      <c r="R36" s="9">
        <f t="shared" si="15"/>
        <v>3.41176470588235</v>
      </c>
      <c r="S36" s="9">
        <f t="shared" si="16"/>
        <v>3.22222222222222</v>
      </c>
      <c r="T36" s="9">
        <f t="shared" si="17"/>
        <v>3.05263157894737</v>
      </c>
      <c r="U36" s="9">
        <f t="shared" si="18"/>
        <v>2.9</v>
      </c>
      <c r="V36" s="9">
        <f t="shared" si="19"/>
        <v>2.76190476190476</v>
      </c>
      <c r="W36" s="9">
        <f t="shared" si="20"/>
        <v>2.63636363636364</v>
      </c>
      <c r="X36" s="9">
        <f t="shared" si="21"/>
        <v>2.52173913043478</v>
      </c>
      <c r="Y36" s="9">
        <f t="shared" si="22"/>
        <v>2.41666666666667</v>
      </c>
      <c r="Z36" s="9">
        <f t="shared" si="23"/>
        <v>2.41666666666667</v>
      </c>
      <c r="AA36" s="9">
        <f t="shared" si="24"/>
        <v>2.23076923076923</v>
      </c>
      <c r="AB36" s="9">
        <f t="shared" si="25"/>
        <v>2.14814814814815</v>
      </c>
      <c r="AC36" s="9">
        <f t="shared" si="26"/>
        <v>2.07142857142857</v>
      </c>
      <c r="AD36" s="9">
        <f t="shared" si="27"/>
        <v>2</v>
      </c>
      <c r="AE36" s="9">
        <f t="shared" si="28"/>
        <v>1.93333333333333</v>
      </c>
      <c r="AF36" s="9">
        <f t="shared" si="29"/>
        <v>1.87096774193548</v>
      </c>
      <c r="AG36" s="9">
        <f t="shared" si="30"/>
        <v>1.8125</v>
      </c>
      <c r="AH36" s="9">
        <f t="shared" si="31"/>
        <v>1.75757575757576</v>
      </c>
      <c r="AI36" s="9">
        <f t="shared" si="32"/>
        <v>1.70588235294118</v>
      </c>
      <c r="AJ36" s="9">
        <f t="shared" si="33"/>
        <v>1.65714285714286</v>
      </c>
      <c r="AK36" s="9">
        <f t="shared" ref="AK36:AK58" si="34">B36/36</f>
        <v>1.61111111111111</v>
      </c>
      <c r="AL36" s="8">
        <f t="shared" ref="AL36:AL58" si="35">B36/37</f>
        <v>1.56756756756757</v>
      </c>
      <c r="AM36" s="8">
        <f>B36/38</f>
        <v>1.52631578947368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10"/>
      <c r="BO36" s="10"/>
      <c r="BP36" s="10"/>
      <c r="BQ36" s="10"/>
      <c r="BR36" s="10"/>
      <c r="BS36" s="10"/>
      <c r="BT36" s="10"/>
      <c r="BU36" s="10"/>
    </row>
    <row r="37" spans="1:73">
      <c r="A37" s="8" t="s">
        <v>99</v>
      </c>
      <c r="B37" s="9">
        <v>64</v>
      </c>
      <c r="C37" s="9">
        <f t="shared" si="0"/>
        <v>44.8</v>
      </c>
      <c r="D37" s="9">
        <f t="shared" si="1"/>
        <v>32</v>
      </c>
      <c r="E37" s="9">
        <f t="shared" si="2"/>
        <v>22.4</v>
      </c>
      <c r="F37" s="9">
        <f t="shared" si="3"/>
        <v>12.8</v>
      </c>
      <c r="G37" s="9">
        <f t="shared" si="4"/>
        <v>10.6666666666667</v>
      </c>
      <c r="H37" s="9">
        <f t="shared" si="5"/>
        <v>9.14285714285714</v>
      </c>
      <c r="I37" s="9">
        <f t="shared" si="6"/>
        <v>8</v>
      </c>
      <c r="J37" s="9">
        <f t="shared" si="7"/>
        <v>7.11111111111111</v>
      </c>
      <c r="K37" s="9">
        <f t="shared" si="8"/>
        <v>6.4</v>
      </c>
      <c r="L37" s="9">
        <f t="shared" si="9"/>
        <v>5.81818181818182</v>
      </c>
      <c r="M37" s="9">
        <f t="shared" si="10"/>
        <v>5.33333333333333</v>
      </c>
      <c r="N37" s="9">
        <f t="shared" si="11"/>
        <v>4.92307692307692</v>
      </c>
      <c r="O37" s="9">
        <f t="shared" si="12"/>
        <v>4.57142857142857</v>
      </c>
      <c r="P37" s="9">
        <f t="shared" si="13"/>
        <v>4.26666666666667</v>
      </c>
      <c r="Q37" s="9">
        <f t="shared" si="14"/>
        <v>4</v>
      </c>
      <c r="R37" s="9">
        <f t="shared" si="15"/>
        <v>3.76470588235294</v>
      </c>
      <c r="S37" s="9">
        <f t="shared" si="16"/>
        <v>3.55555555555556</v>
      </c>
      <c r="T37" s="9">
        <f t="shared" si="17"/>
        <v>3.36842105263158</v>
      </c>
      <c r="U37" s="9">
        <f t="shared" si="18"/>
        <v>3.2</v>
      </c>
      <c r="V37" s="9">
        <f t="shared" si="19"/>
        <v>3.04761904761905</v>
      </c>
      <c r="W37" s="9">
        <f t="shared" si="20"/>
        <v>2.90909090909091</v>
      </c>
      <c r="X37" s="9">
        <f t="shared" si="21"/>
        <v>2.78260869565217</v>
      </c>
      <c r="Y37" s="9">
        <f t="shared" si="22"/>
        <v>2.66666666666667</v>
      </c>
      <c r="Z37" s="9">
        <f t="shared" si="23"/>
        <v>2.66666666666667</v>
      </c>
      <c r="AA37" s="9">
        <f t="shared" si="24"/>
        <v>2.46153846153846</v>
      </c>
      <c r="AB37" s="9">
        <f t="shared" si="25"/>
        <v>2.37037037037037</v>
      </c>
      <c r="AC37" s="9">
        <f t="shared" si="26"/>
        <v>2.28571428571429</v>
      </c>
      <c r="AD37" s="9">
        <f t="shared" si="27"/>
        <v>2.20689655172414</v>
      </c>
      <c r="AE37" s="9">
        <f t="shared" si="28"/>
        <v>2.13333333333333</v>
      </c>
      <c r="AF37" s="9">
        <f t="shared" si="29"/>
        <v>2.06451612903226</v>
      </c>
      <c r="AG37" s="9">
        <f t="shared" si="30"/>
        <v>2</v>
      </c>
      <c r="AH37" s="9">
        <f t="shared" si="31"/>
        <v>1.93939393939394</v>
      </c>
      <c r="AI37" s="9">
        <f t="shared" si="32"/>
        <v>1.88235294117647</v>
      </c>
      <c r="AJ37" s="9">
        <f t="shared" si="33"/>
        <v>1.82857142857143</v>
      </c>
      <c r="AK37" s="9">
        <f t="shared" si="34"/>
        <v>1.77777777777778</v>
      </c>
      <c r="AL37" s="8">
        <f t="shared" si="35"/>
        <v>1.72972972972973</v>
      </c>
      <c r="AM37" s="8">
        <f t="shared" ref="AM37:AM58" si="36">B37/38</f>
        <v>1.68421052631579</v>
      </c>
      <c r="AN37" s="8">
        <f>B37/39</f>
        <v>1.64102564102564</v>
      </c>
      <c r="AO37" s="8">
        <f>B37/40</f>
        <v>1.6</v>
      </c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10"/>
      <c r="BO37" s="10"/>
      <c r="BP37" s="10"/>
      <c r="BQ37" s="10"/>
      <c r="BR37" s="10"/>
      <c r="BS37" s="10"/>
      <c r="BT37" s="10"/>
      <c r="BU37" s="10"/>
    </row>
    <row r="38" spans="1:73">
      <c r="A38" s="8" t="s">
        <v>100</v>
      </c>
      <c r="B38" s="9">
        <v>70</v>
      </c>
      <c r="C38" s="9">
        <f t="shared" si="0"/>
        <v>49</v>
      </c>
      <c r="D38" s="9">
        <f t="shared" si="1"/>
        <v>35</v>
      </c>
      <c r="E38" s="9">
        <f t="shared" si="2"/>
        <v>24.5</v>
      </c>
      <c r="F38" s="9">
        <f t="shared" si="3"/>
        <v>14</v>
      </c>
      <c r="G38" s="9">
        <f t="shared" si="4"/>
        <v>11.6666666666667</v>
      </c>
      <c r="H38" s="9">
        <f t="shared" si="5"/>
        <v>10</v>
      </c>
      <c r="I38" s="9">
        <f t="shared" si="6"/>
        <v>8.75</v>
      </c>
      <c r="J38" s="9">
        <f t="shared" si="7"/>
        <v>7.77777777777778</v>
      </c>
      <c r="K38" s="9">
        <f t="shared" si="8"/>
        <v>7</v>
      </c>
      <c r="L38" s="9">
        <f t="shared" si="9"/>
        <v>6.36363636363636</v>
      </c>
      <c r="M38" s="9">
        <f t="shared" si="10"/>
        <v>5.83333333333333</v>
      </c>
      <c r="N38" s="9">
        <f t="shared" si="11"/>
        <v>5.38461538461539</v>
      </c>
      <c r="O38" s="9">
        <f t="shared" si="12"/>
        <v>5</v>
      </c>
      <c r="P38" s="9">
        <f t="shared" si="13"/>
        <v>4.66666666666667</v>
      </c>
      <c r="Q38" s="9">
        <f t="shared" si="14"/>
        <v>4.375</v>
      </c>
      <c r="R38" s="9">
        <f t="shared" si="15"/>
        <v>4.11764705882353</v>
      </c>
      <c r="S38" s="9">
        <f t="shared" si="16"/>
        <v>3.88888888888889</v>
      </c>
      <c r="T38" s="9">
        <f t="shared" si="17"/>
        <v>3.68421052631579</v>
      </c>
      <c r="U38" s="9">
        <f t="shared" si="18"/>
        <v>3.5</v>
      </c>
      <c r="V38" s="9">
        <f t="shared" si="19"/>
        <v>3.33333333333333</v>
      </c>
      <c r="W38" s="9">
        <f t="shared" si="20"/>
        <v>3.18181818181818</v>
      </c>
      <c r="X38" s="9">
        <f t="shared" si="21"/>
        <v>3.04347826086957</v>
      </c>
      <c r="Y38" s="9">
        <f t="shared" si="22"/>
        <v>2.91666666666667</v>
      </c>
      <c r="Z38" s="9">
        <f t="shared" si="23"/>
        <v>2.91666666666667</v>
      </c>
      <c r="AA38" s="9">
        <f t="shared" si="24"/>
        <v>2.69230769230769</v>
      </c>
      <c r="AB38" s="9">
        <f t="shared" si="25"/>
        <v>2.59259259259259</v>
      </c>
      <c r="AC38" s="9">
        <f t="shared" si="26"/>
        <v>2.5</v>
      </c>
      <c r="AD38" s="9">
        <f t="shared" si="27"/>
        <v>2.41379310344828</v>
      </c>
      <c r="AE38" s="9">
        <f t="shared" si="28"/>
        <v>2.33333333333333</v>
      </c>
      <c r="AF38" s="9">
        <f t="shared" si="29"/>
        <v>2.25806451612903</v>
      </c>
      <c r="AG38" s="9">
        <f t="shared" si="30"/>
        <v>2.1875</v>
      </c>
      <c r="AH38" s="9">
        <f t="shared" si="31"/>
        <v>2.12121212121212</v>
      </c>
      <c r="AI38" s="9">
        <f t="shared" si="32"/>
        <v>2.05882352941176</v>
      </c>
      <c r="AJ38" s="9">
        <f t="shared" si="33"/>
        <v>2</v>
      </c>
      <c r="AK38" s="9">
        <f t="shared" si="34"/>
        <v>1.94444444444444</v>
      </c>
      <c r="AL38" s="8">
        <f t="shared" si="35"/>
        <v>1.89189189189189</v>
      </c>
      <c r="AM38" s="8">
        <f t="shared" si="36"/>
        <v>1.84210526315789</v>
      </c>
      <c r="AN38" s="8">
        <f t="shared" ref="AN38:AN58" si="37">B38/39</f>
        <v>1.79487179487179</v>
      </c>
      <c r="AO38" s="8">
        <f t="shared" ref="AO38:AO58" si="38">B38/40</f>
        <v>1.75</v>
      </c>
      <c r="AP38" s="8">
        <f>B38/41</f>
        <v>1.70731707317073</v>
      </c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10"/>
      <c r="BO38" s="10"/>
      <c r="BP38" s="10"/>
      <c r="BQ38" s="10"/>
      <c r="BR38" s="10"/>
      <c r="BS38" s="10"/>
      <c r="BT38" s="10"/>
      <c r="BU38" s="10"/>
    </row>
    <row r="39" spans="1:73">
      <c r="A39" s="8" t="s">
        <v>101</v>
      </c>
      <c r="B39" s="9">
        <v>76</v>
      </c>
      <c r="C39" s="9">
        <f t="shared" si="0"/>
        <v>53.2</v>
      </c>
      <c r="D39" s="9">
        <f t="shared" si="1"/>
        <v>38</v>
      </c>
      <c r="E39" s="9">
        <f t="shared" si="2"/>
        <v>26.6</v>
      </c>
      <c r="F39" s="9">
        <f t="shared" si="3"/>
        <v>15.2</v>
      </c>
      <c r="G39" s="9">
        <f t="shared" si="4"/>
        <v>12.6666666666667</v>
      </c>
      <c r="H39" s="9">
        <f t="shared" si="5"/>
        <v>10.8571428571429</v>
      </c>
      <c r="I39" s="9">
        <f t="shared" si="6"/>
        <v>9.5</v>
      </c>
      <c r="J39" s="9">
        <f t="shared" si="7"/>
        <v>8.44444444444444</v>
      </c>
      <c r="K39" s="9">
        <f t="shared" si="8"/>
        <v>7.6</v>
      </c>
      <c r="L39" s="9">
        <f t="shared" si="9"/>
        <v>6.90909090909091</v>
      </c>
      <c r="M39" s="9">
        <f t="shared" si="10"/>
        <v>6.33333333333333</v>
      </c>
      <c r="N39" s="9">
        <f t="shared" si="11"/>
        <v>5.84615384615385</v>
      </c>
      <c r="O39" s="9">
        <f t="shared" si="12"/>
        <v>5.42857142857143</v>
      </c>
      <c r="P39" s="9">
        <f t="shared" si="13"/>
        <v>5.06666666666667</v>
      </c>
      <c r="Q39" s="9">
        <f t="shared" si="14"/>
        <v>4.75</v>
      </c>
      <c r="R39" s="9">
        <f t="shared" si="15"/>
        <v>4.47058823529412</v>
      </c>
      <c r="S39" s="9">
        <f t="shared" si="16"/>
        <v>4.22222222222222</v>
      </c>
      <c r="T39" s="9">
        <f t="shared" si="17"/>
        <v>4</v>
      </c>
      <c r="U39" s="9">
        <f t="shared" si="18"/>
        <v>3.8</v>
      </c>
      <c r="V39" s="9">
        <f t="shared" si="19"/>
        <v>3.61904761904762</v>
      </c>
      <c r="W39" s="9">
        <f t="shared" si="20"/>
        <v>3.45454545454545</v>
      </c>
      <c r="X39" s="9">
        <f t="shared" si="21"/>
        <v>3.30434782608696</v>
      </c>
      <c r="Y39" s="9">
        <f t="shared" si="22"/>
        <v>3.16666666666667</v>
      </c>
      <c r="Z39" s="9">
        <f t="shared" si="23"/>
        <v>3.16666666666667</v>
      </c>
      <c r="AA39" s="9">
        <f t="shared" si="24"/>
        <v>2.92307692307692</v>
      </c>
      <c r="AB39" s="9">
        <f t="shared" si="25"/>
        <v>2.81481481481481</v>
      </c>
      <c r="AC39" s="9">
        <f t="shared" si="26"/>
        <v>2.71428571428571</v>
      </c>
      <c r="AD39" s="9">
        <f t="shared" si="27"/>
        <v>2.62068965517241</v>
      </c>
      <c r="AE39" s="9">
        <f t="shared" si="28"/>
        <v>2.53333333333333</v>
      </c>
      <c r="AF39" s="9">
        <f t="shared" si="29"/>
        <v>2.45161290322581</v>
      </c>
      <c r="AG39" s="9">
        <f t="shared" si="30"/>
        <v>2.375</v>
      </c>
      <c r="AH39" s="9">
        <f t="shared" si="31"/>
        <v>2.3030303030303</v>
      </c>
      <c r="AI39" s="9">
        <f t="shared" si="32"/>
        <v>2.23529411764706</v>
      </c>
      <c r="AJ39" s="9">
        <f t="shared" si="33"/>
        <v>2.17142857142857</v>
      </c>
      <c r="AK39" s="9">
        <f t="shared" si="34"/>
        <v>2.11111111111111</v>
      </c>
      <c r="AL39" s="8">
        <f t="shared" si="35"/>
        <v>2.05405405405405</v>
      </c>
      <c r="AM39" s="8">
        <f t="shared" si="36"/>
        <v>2</v>
      </c>
      <c r="AN39" s="8">
        <f t="shared" si="37"/>
        <v>1.94871794871795</v>
      </c>
      <c r="AO39" s="8">
        <f t="shared" si="38"/>
        <v>1.9</v>
      </c>
      <c r="AP39" s="8">
        <f t="shared" ref="AP39:AP58" si="39">B39/41</f>
        <v>1.85365853658537</v>
      </c>
      <c r="AQ39" s="8">
        <f>B39/42</f>
        <v>1.80952380952381</v>
      </c>
      <c r="AR39" s="8">
        <f>B39/43</f>
        <v>1.76744186046512</v>
      </c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10"/>
      <c r="BO39" s="10"/>
      <c r="BP39" s="10"/>
      <c r="BQ39" s="10"/>
      <c r="BR39" s="10"/>
      <c r="BS39" s="10"/>
      <c r="BT39" s="10"/>
      <c r="BU39" s="10"/>
    </row>
    <row r="40" spans="1:73">
      <c r="A40" s="8" t="s">
        <v>102</v>
      </c>
      <c r="B40" s="9">
        <v>82</v>
      </c>
      <c r="C40" s="9">
        <f t="shared" si="0"/>
        <v>57.4</v>
      </c>
      <c r="D40" s="9">
        <f t="shared" si="1"/>
        <v>41</v>
      </c>
      <c r="E40" s="9">
        <f t="shared" si="2"/>
        <v>28.7</v>
      </c>
      <c r="F40" s="9">
        <f t="shared" si="3"/>
        <v>16.4</v>
      </c>
      <c r="G40" s="9">
        <f t="shared" si="4"/>
        <v>13.6666666666667</v>
      </c>
      <c r="H40" s="9">
        <f t="shared" si="5"/>
        <v>11.7142857142857</v>
      </c>
      <c r="I40" s="9">
        <f t="shared" si="6"/>
        <v>10.25</v>
      </c>
      <c r="J40" s="9">
        <f t="shared" si="7"/>
        <v>9.11111111111111</v>
      </c>
      <c r="K40" s="9">
        <f t="shared" si="8"/>
        <v>8.2</v>
      </c>
      <c r="L40" s="9">
        <f t="shared" si="9"/>
        <v>7.45454545454545</v>
      </c>
      <c r="M40" s="9">
        <f t="shared" si="10"/>
        <v>6.83333333333333</v>
      </c>
      <c r="N40" s="9">
        <f t="shared" si="11"/>
        <v>6.30769230769231</v>
      </c>
      <c r="O40" s="9">
        <f t="shared" si="12"/>
        <v>5.85714285714286</v>
      </c>
      <c r="P40" s="9">
        <f t="shared" si="13"/>
        <v>5.46666666666667</v>
      </c>
      <c r="Q40" s="9">
        <f t="shared" si="14"/>
        <v>5.125</v>
      </c>
      <c r="R40" s="9">
        <f t="shared" si="15"/>
        <v>4.82352941176471</v>
      </c>
      <c r="S40" s="9">
        <f t="shared" si="16"/>
        <v>4.55555555555556</v>
      </c>
      <c r="T40" s="9">
        <f t="shared" si="17"/>
        <v>4.31578947368421</v>
      </c>
      <c r="U40" s="9">
        <f t="shared" si="18"/>
        <v>4.1</v>
      </c>
      <c r="V40" s="9">
        <f t="shared" si="19"/>
        <v>3.9047619047619</v>
      </c>
      <c r="W40" s="9">
        <f t="shared" si="20"/>
        <v>3.72727272727273</v>
      </c>
      <c r="X40" s="9">
        <f t="shared" si="21"/>
        <v>3.56521739130435</v>
      </c>
      <c r="Y40" s="9">
        <f t="shared" si="22"/>
        <v>3.41666666666667</v>
      </c>
      <c r="Z40" s="9">
        <f t="shared" si="23"/>
        <v>3.41666666666667</v>
      </c>
      <c r="AA40" s="9">
        <f t="shared" si="24"/>
        <v>3.15384615384615</v>
      </c>
      <c r="AB40" s="9">
        <f t="shared" si="25"/>
        <v>3.03703703703704</v>
      </c>
      <c r="AC40" s="9">
        <f t="shared" si="26"/>
        <v>2.92857142857143</v>
      </c>
      <c r="AD40" s="9">
        <f t="shared" si="27"/>
        <v>2.82758620689655</v>
      </c>
      <c r="AE40" s="9">
        <f t="shared" si="28"/>
        <v>2.73333333333333</v>
      </c>
      <c r="AF40" s="9">
        <f t="shared" si="29"/>
        <v>2.64516129032258</v>
      </c>
      <c r="AG40" s="9">
        <f t="shared" si="30"/>
        <v>2.5625</v>
      </c>
      <c r="AH40" s="9">
        <f t="shared" si="31"/>
        <v>2.48484848484848</v>
      </c>
      <c r="AI40" s="9">
        <f t="shared" si="32"/>
        <v>2.41176470588235</v>
      </c>
      <c r="AJ40" s="9">
        <f t="shared" si="33"/>
        <v>2.34285714285714</v>
      </c>
      <c r="AK40" s="9">
        <f t="shared" si="34"/>
        <v>2.27777777777778</v>
      </c>
      <c r="AL40" s="8">
        <f t="shared" si="35"/>
        <v>2.21621621621622</v>
      </c>
      <c r="AM40" s="8">
        <f t="shared" si="36"/>
        <v>2.15789473684211</v>
      </c>
      <c r="AN40" s="8">
        <f t="shared" si="37"/>
        <v>2.1025641025641</v>
      </c>
      <c r="AO40" s="8">
        <f t="shared" si="38"/>
        <v>2.05</v>
      </c>
      <c r="AP40" s="8">
        <f t="shared" si="39"/>
        <v>2</v>
      </c>
      <c r="AQ40" s="8">
        <f t="shared" ref="AQ40:AQ58" si="40">B40/42</f>
        <v>1.95238095238095</v>
      </c>
      <c r="AR40" s="8">
        <f t="shared" ref="AR40:AR58" si="41">B40/43</f>
        <v>1.90697674418605</v>
      </c>
      <c r="AS40" s="8">
        <f>B40/44</f>
        <v>1.86363636363636</v>
      </c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10"/>
      <c r="BO40" s="10"/>
      <c r="BP40" s="10"/>
      <c r="BQ40" s="10"/>
      <c r="BR40" s="10"/>
      <c r="BS40" s="10"/>
      <c r="BT40" s="10"/>
      <c r="BU40" s="10"/>
    </row>
    <row r="41" spans="1:73">
      <c r="A41" s="8" t="s">
        <v>103</v>
      </c>
      <c r="B41" s="9">
        <v>88</v>
      </c>
      <c r="C41" s="9">
        <f t="shared" si="0"/>
        <v>61.6</v>
      </c>
      <c r="D41" s="9">
        <f t="shared" si="1"/>
        <v>44</v>
      </c>
      <c r="E41" s="9">
        <f t="shared" si="2"/>
        <v>30.8</v>
      </c>
      <c r="F41" s="9">
        <f t="shared" si="3"/>
        <v>17.6</v>
      </c>
      <c r="G41" s="9">
        <f t="shared" si="4"/>
        <v>14.6666666666667</v>
      </c>
      <c r="H41" s="9">
        <f t="shared" si="5"/>
        <v>12.5714285714286</v>
      </c>
      <c r="I41" s="9">
        <f t="shared" si="6"/>
        <v>11</v>
      </c>
      <c r="J41" s="9">
        <f t="shared" si="7"/>
        <v>9.77777777777778</v>
      </c>
      <c r="K41" s="9">
        <f t="shared" si="8"/>
        <v>8.8</v>
      </c>
      <c r="L41" s="9">
        <f t="shared" si="9"/>
        <v>8</v>
      </c>
      <c r="M41" s="9">
        <f t="shared" si="10"/>
        <v>7.33333333333333</v>
      </c>
      <c r="N41" s="9">
        <f t="shared" si="11"/>
        <v>6.76923076923077</v>
      </c>
      <c r="O41" s="9">
        <f t="shared" si="12"/>
        <v>6.28571428571429</v>
      </c>
      <c r="P41" s="9">
        <f t="shared" si="13"/>
        <v>5.86666666666667</v>
      </c>
      <c r="Q41" s="9">
        <f t="shared" si="14"/>
        <v>5.5</v>
      </c>
      <c r="R41" s="9">
        <f t="shared" si="15"/>
        <v>5.17647058823529</v>
      </c>
      <c r="S41" s="9">
        <f t="shared" si="16"/>
        <v>4.88888888888889</v>
      </c>
      <c r="T41" s="9">
        <f t="shared" si="17"/>
        <v>4.63157894736842</v>
      </c>
      <c r="U41" s="9">
        <f t="shared" si="18"/>
        <v>4.4</v>
      </c>
      <c r="V41" s="9">
        <f t="shared" si="19"/>
        <v>4.19047619047619</v>
      </c>
      <c r="W41" s="9">
        <f t="shared" si="20"/>
        <v>4</v>
      </c>
      <c r="X41" s="9">
        <f t="shared" si="21"/>
        <v>3.82608695652174</v>
      </c>
      <c r="Y41" s="9">
        <f t="shared" si="22"/>
        <v>3.66666666666667</v>
      </c>
      <c r="Z41" s="9">
        <f t="shared" si="23"/>
        <v>3.66666666666667</v>
      </c>
      <c r="AA41" s="9">
        <f t="shared" si="24"/>
        <v>3.38461538461538</v>
      </c>
      <c r="AB41" s="9">
        <f t="shared" si="25"/>
        <v>3.25925925925926</v>
      </c>
      <c r="AC41" s="9">
        <f t="shared" si="26"/>
        <v>3.14285714285714</v>
      </c>
      <c r="AD41" s="9">
        <f t="shared" si="27"/>
        <v>3.03448275862069</v>
      </c>
      <c r="AE41" s="9">
        <f t="shared" si="28"/>
        <v>2.93333333333333</v>
      </c>
      <c r="AF41" s="9">
        <f t="shared" si="29"/>
        <v>2.83870967741935</v>
      </c>
      <c r="AG41" s="9">
        <f t="shared" si="30"/>
        <v>2.75</v>
      </c>
      <c r="AH41" s="9">
        <f t="shared" si="31"/>
        <v>2.66666666666667</v>
      </c>
      <c r="AI41" s="9">
        <f t="shared" si="32"/>
        <v>2.58823529411765</v>
      </c>
      <c r="AJ41" s="9">
        <f t="shared" si="33"/>
        <v>2.51428571428571</v>
      </c>
      <c r="AK41" s="9">
        <f t="shared" si="34"/>
        <v>2.44444444444444</v>
      </c>
      <c r="AL41" s="8">
        <f t="shared" si="35"/>
        <v>2.37837837837838</v>
      </c>
      <c r="AM41" s="8">
        <f t="shared" si="36"/>
        <v>2.31578947368421</v>
      </c>
      <c r="AN41" s="8">
        <f t="shared" si="37"/>
        <v>2.25641025641026</v>
      </c>
      <c r="AO41" s="8">
        <f t="shared" si="38"/>
        <v>2.2</v>
      </c>
      <c r="AP41" s="8">
        <f t="shared" si="39"/>
        <v>2.14634146341463</v>
      </c>
      <c r="AQ41" s="8">
        <f t="shared" si="40"/>
        <v>2.0952380952381</v>
      </c>
      <c r="AR41" s="8">
        <f t="shared" si="41"/>
        <v>2.04651162790698</v>
      </c>
      <c r="AS41" s="8">
        <f t="shared" ref="AS41:AS58" si="42">B41/44</f>
        <v>2</v>
      </c>
      <c r="AT41" s="8">
        <f>B41/45</f>
        <v>1.95555555555556</v>
      </c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10"/>
      <c r="BO41" s="10"/>
      <c r="BP41" s="10"/>
      <c r="BQ41" s="10"/>
      <c r="BR41" s="10"/>
      <c r="BS41" s="10"/>
      <c r="BT41" s="10"/>
      <c r="BU41" s="10"/>
    </row>
    <row r="42" spans="1:73">
      <c r="A42" s="8" t="s">
        <v>104</v>
      </c>
      <c r="B42" s="9">
        <v>94</v>
      </c>
      <c r="C42" s="9">
        <f t="shared" si="0"/>
        <v>65.8</v>
      </c>
      <c r="D42" s="9">
        <f t="shared" si="1"/>
        <v>47</v>
      </c>
      <c r="E42" s="9">
        <f t="shared" si="2"/>
        <v>32.9</v>
      </c>
      <c r="F42" s="9">
        <f t="shared" si="3"/>
        <v>18.8</v>
      </c>
      <c r="G42" s="9">
        <f t="shared" si="4"/>
        <v>15.6666666666667</v>
      </c>
      <c r="H42" s="9">
        <f t="shared" si="5"/>
        <v>13.4285714285714</v>
      </c>
      <c r="I42" s="9">
        <f t="shared" si="6"/>
        <v>11.75</v>
      </c>
      <c r="J42" s="9">
        <f t="shared" si="7"/>
        <v>10.4444444444444</v>
      </c>
      <c r="K42" s="9">
        <f t="shared" si="8"/>
        <v>9.4</v>
      </c>
      <c r="L42" s="9">
        <f t="shared" si="9"/>
        <v>8.54545454545454</v>
      </c>
      <c r="M42" s="9">
        <f t="shared" si="10"/>
        <v>7.83333333333333</v>
      </c>
      <c r="N42" s="9">
        <f t="shared" si="11"/>
        <v>7.23076923076923</v>
      </c>
      <c r="O42" s="9">
        <f t="shared" si="12"/>
        <v>6.71428571428571</v>
      </c>
      <c r="P42" s="9">
        <f t="shared" si="13"/>
        <v>6.26666666666667</v>
      </c>
      <c r="Q42" s="9">
        <f t="shared" si="14"/>
        <v>5.875</v>
      </c>
      <c r="R42" s="9">
        <f t="shared" si="15"/>
        <v>5.52941176470588</v>
      </c>
      <c r="S42" s="9">
        <f t="shared" si="16"/>
        <v>5.22222222222222</v>
      </c>
      <c r="T42" s="9">
        <f t="shared" si="17"/>
        <v>4.94736842105263</v>
      </c>
      <c r="U42" s="9">
        <f t="shared" si="18"/>
        <v>4.7</v>
      </c>
      <c r="V42" s="9">
        <f t="shared" si="19"/>
        <v>4.47619047619048</v>
      </c>
      <c r="W42" s="9">
        <f t="shared" si="20"/>
        <v>4.27272727272727</v>
      </c>
      <c r="X42" s="9">
        <f t="shared" si="21"/>
        <v>4.08695652173913</v>
      </c>
      <c r="Y42" s="9">
        <f t="shared" si="22"/>
        <v>3.91666666666667</v>
      </c>
      <c r="Z42" s="9">
        <f t="shared" si="23"/>
        <v>3.91666666666667</v>
      </c>
      <c r="AA42" s="9">
        <f t="shared" si="24"/>
        <v>3.61538461538462</v>
      </c>
      <c r="AB42" s="9">
        <f t="shared" si="25"/>
        <v>3.48148148148148</v>
      </c>
      <c r="AC42" s="9">
        <f t="shared" si="26"/>
        <v>3.35714285714286</v>
      </c>
      <c r="AD42" s="9">
        <f t="shared" si="27"/>
        <v>3.24137931034483</v>
      </c>
      <c r="AE42" s="9">
        <f t="shared" si="28"/>
        <v>3.13333333333333</v>
      </c>
      <c r="AF42" s="9">
        <f t="shared" si="29"/>
        <v>3.03225806451613</v>
      </c>
      <c r="AG42" s="9">
        <f t="shared" si="30"/>
        <v>2.9375</v>
      </c>
      <c r="AH42" s="9">
        <f t="shared" si="31"/>
        <v>2.84848484848485</v>
      </c>
      <c r="AI42" s="9">
        <f t="shared" si="32"/>
        <v>2.76470588235294</v>
      </c>
      <c r="AJ42" s="9">
        <f t="shared" si="33"/>
        <v>2.68571428571429</v>
      </c>
      <c r="AK42" s="9">
        <f t="shared" si="34"/>
        <v>2.61111111111111</v>
      </c>
      <c r="AL42" s="8">
        <f t="shared" si="35"/>
        <v>2.54054054054054</v>
      </c>
      <c r="AM42" s="8">
        <f t="shared" si="36"/>
        <v>2.47368421052632</v>
      </c>
      <c r="AN42" s="8">
        <f t="shared" si="37"/>
        <v>2.41025641025641</v>
      </c>
      <c r="AO42" s="8">
        <f t="shared" si="38"/>
        <v>2.35</v>
      </c>
      <c r="AP42" s="8">
        <f t="shared" si="39"/>
        <v>2.29268292682927</v>
      </c>
      <c r="AQ42" s="8">
        <f t="shared" si="40"/>
        <v>2.23809523809524</v>
      </c>
      <c r="AR42" s="8">
        <f t="shared" si="41"/>
        <v>2.18604651162791</v>
      </c>
      <c r="AS42" s="8">
        <f t="shared" si="42"/>
        <v>2.13636363636364</v>
      </c>
      <c r="AT42" s="8">
        <f t="shared" ref="AT42:AT58" si="43">B42/45</f>
        <v>2.08888888888889</v>
      </c>
      <c r="AU42" s="8">
        <f>B42/46</f>
        <v>2.04347826086957</v>
      </c>
      <c r="AV42" s="8">
        <f>B42/47</f>
        <v>2</v>
      </c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10"/>
      <c r="BO42" s="10"/>
      <c r="BP42" s="10"/>
      <c r="BQ42" s="10"/>
      <c r="BR42" s="10"/>
      <c r="BS42" s="10"/>
      <c r="BT42" s="10"/>
      <c r="BU42" s="10"/>
    </row>
    <row r="43" spans="1:73">
      <c r="A43" s="8" t="s">
        <v>105</v>
      </c>
      <c r="B43" s="9">
        <v>100</v>
      </c>
      <c r="C43" s="9">
        <f t="shared" si="0"/>
        <v>70</v>
      </c>
      <c r="D43" s="9">
        <f t="shared" si="1"/>
        <v>50</v>
      </c>
      <c r="E43" s="9">
        <f t="shared" si="2"/>
        <v>35</v>
      </c>
      <c r="F43" s="9">
        <f t="shared" si="3"/>
        <v>20</v>
      </c>
      <c r="G43" s="9">
        <f t="shared" si="4"/>
        <v>16.6666666666667</v>
      </c>
      <c r="H43" s="9">
        <f t="shared" si="5"/>
        <v>14.2857142857143</v>
      </c>
      <c r="I43" s="9">
        <f t="shared" si="6"/>
        <v>12.5</v>
      </c>
      <c r="J43" s="9">
        <f t="shared" si="7"/>
        <v>11.1111111111111</v>
      </c>
      <c r="K43" s="9">
        <f t="shared" si="8"/>
        <v>10</v>
      </c>
      <c r="L43" s="9">
        <f t="shared" si="9"/>
        <v>9.09090909090909</v>
      </c>
      <c r="M43" s="9">
        <f t="shared" si="10"/>
        <v>8.33333333333333</v>
      </c>
      <c r="N43" s="9">
        <f t="shared" si="11"/>
        <v>7.69230769230769</v>
      </c>
      <c r="O43" s="9">
        <f t="shared" si="12"/>
        <v>7.14285714285714</v>
      </c>
      <c r="P43" s="9">
        <f t="shared" si="13"/>
        <v>6.66666666666667</v>
      </c>
      <c r="Q43" s="9">
        <f t="shared" si="14"/>
        <v>6.25</v>
      </c>
      <c r="R43" s="9">
        <f t="shared" si="15"/>
        <v>5.88235294117647</v>
      </c>
      <c r="S43" s="9">
        <f t="shared" si="16"/>
        <v>5.55555555555556</v>
      </c>
      <c r="T43" s="9">
        <f t="shared" si="17"/>
        <v>5.26315789473684</v>
      </c>
      <c r="U43" s="9">
        <f t="shared" si="18"/>
        <v>5</v>
      </c>
      <c r="V43" s="9">
        <f t="shared" si="19"/>
        <v>4.76190476190476</v>
      </c>
      <c r="W43" s="9">
        <f t="shared" si="20"/>
        <v>4.54545454545455</v>
      </c>
      <c r="X43" s="9">
        <f t="shared" si="21"/>
        <v>4.34782608695652</v>
      </c>
      <c r="Y43" s="9">
        <f t="shared" si="22"/>
        <v>4.16666666666667</v>
      </c>
      <c r="Z43" s="9">
        <f t="shared" si="23"/>
        <v>4.16666666666667</v>
      </c>
      <c r="AA43" s="9">
        <f t="shared" si="24"/>
        <v>3.84615384615385</v>
      </c>
      <c r="AB43" s="9">
        <f t="shared" si="25"/>
        <v>3.7037037037037</v>
      </c>
      <c r="AC43" s="9">
        <f t="shared" si="26"/>
        <v>3.57142857142857</v>
      </c>
      <c r="AD43" s="9">
        <f t="shared" si="27"/>
        <v>3.44827586206897</v>
      </c>
      <c r="AE43" s="9">
        <f t="shared" si="28"/>
        <v>3.33333333333333</v>
      </c>
      <c r="AF43" s="9">
        <f t="shared" si="29"/>
        <v>3.2258064516129</v>
      </c>
      <c r="AG43" s="9">
        <f t="shared" si="30"/>
        <v>3.125</v>
      </c>
      <c r="AH43" s="9">
        <f t="shared" si="31"/>
        <v>3.03030303030303</v>
      </c>
      <c r="AI43" s="9">
        <f t="shared" si="32"/>
        <v>2.94117647058824</v>
      </c>
      <c r="AJ43" s="9">
        <f t="shared" si="33"/>
        <v>2.85714285714286</v>
      </c>
      <c r="AK43" s="9">
        <f t="shared" si="34"/>
        <v>2.77777777777778</v>
      </c>
      <c r="AL43" s="8">
        <f t="shared" si="35"/>
        <v>2.7027027027027</v>
      </c>
      <c r="AM43" s="8">
        <f t="shared" si="36"/>
        <v>2.63157894736842</v>
      </c>
      <c r="AN43" s="8">
        <f t="shared" si="37"/>
        <v>2.56410256410256</v>
      </c>
      <c r="AO43" s="8">
        <f t="shared" si="38"/>
        <v>2.5</v>
      </c>
      <c r="AP43" s="8">
        <f t="shared" si="39"/>
        <v>2.4390243902439</v>
      </c>
      <c r="AQ43" s="8">
        <f t="shared" si="40"/>
        <v>2.38095238095238</v>
      </c>
      <c r="AR43" s="8">
        <f t="shared" si="41"/>
        <v>2.32558139534884</v>
      </c>
      <c r="AS43" s="8">
        <f t="shared" si="42"/>
        <v>2.27272727272727</v>
      </c>
      <c r="AT43" s="8">
        <f t="shared" si="43"/>
        <v>2.22222222222222</v>
      </c>
      <c r="AU43" s="8">
        <f t="shared" ref="AU43:AU58" si="44">B43/46</f>
        <v>2.17391304347826</v>
      </c>
      <c r="AV43" s="8">
        <f t="shared" ref="AV43:AV58" si="45">B43/47</f>
        <v>2.12765957446808</v>
      </c>
      <c r="AW43" s="8">
        <f>B43/48</f>
        <v>2.08333333333333</v>
      </c>
      <c r="AX43" s="8">
        <f>B43/49</f>
        <v>2.04081632653061</v>
      </c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10"/>
      <c r="BO43" s="10"/>
      <c r="BP43" s="10"/>
      <c r="BQ43" s="10"/>
      <c r="BR43" s="10"/>
      <c r="BS43" s="10"/>
      <c r="BT43" s="10"/>
      <c r="BU43" s="10"/>
    </row>
    <row r="44" spans="1:73">
      <c r="A44" s="8" t="s">
        <v>106</v>
      </c>
      <c r="B44" s="9">
        <v>106</v>
      </c>
      <c r="C44" s="9">
        <f t="shared" si="0"/>
        <v>74.2</v>
      </c>
      <c r="D44" s="9">
        <f t="shared" si="1"/>
        <v>53</v>
      </c>
      <c r="E44" s="9">
        <f t="shared" si="2"/>
        <v>37.1</v>
      </c>
      <c r="F44" s="9">
        <f t="shared" si="3"/>
        <v>21.2</v>
      </c>
      <c r="G44" s="9">
        <f t="shared" si="4"/>
        <v>17.6666666666667</v>
      </c>
      <c r="H44" s="9">
        <f t="shared" si="5"/>
        <v>15.1428571428571</v>
      </c>
      <c r="I44" s="9">
        <f t="shared" si="6"/>
        <v>13.25</v>
      </c>
      <c r="J44" s="9">
        <f t="shared" si="7"/>
        <v>11.7777777777778</v>
      </c>
      <c r="K44" s="9">
        <f t="shared" si="8"/>
        <v>10.6</v>
      </c>
      <c r="L44" s="9">
        <f t="shared" si="9"/>
        <v>9.63636363636364</v>
      </c>
      <c r="M44" s="9">
        <f t="shared" si="10"/>
        <v>8.83333333333333</v>
      </c>
      <c r="N44" s="9">
        <f t="shared" si="11"/>
        <v>8.15384615384615</v>
      </c>
      <c r="O44" s="9">
        <f t="shared" si="12"/>
        <v>7.57142857142857</v>
      </c>
      <c r="P44" s="9">
        <f t="shared" si="13"/>
        <v>7.06666666666667</v>
      </c>
      <c r="Q44" s="9">
        <f t="shared" si="14"/>
        <v>6.625</v>
      </c>
      <c r="R44" s="9">
        <f t="shared" si="15"/>
        <v>6.23529411764706</v>
      </c>
      <c r="S44" s="9">
        <f t="shared" si="16"/>
        <v>5.88888888888889</v>
      </c>
      <c r="T44" s="9">
        <f t="shared" si="17"/>
        <v>5.57894736842105</v>
      </c>
      <c r="U44" s="9">
        <f t="shared" si="18"/>
        <v>5.3</v>
      </c>
      <c r="V44" s="9">
        <f t="shared" si="19"/>
        <v>5.04761904761905</v>
      </c>
      <c r="W44" s="9">
        <f t="shared" si="20"/>
        <v>4.81818181818182</v>
      </c>
      <c r="X44" s="9">
        <f t="shared" si="21"/>
        <v>4.60869565217391</v>
      </c>
      <c r="Y44" s="9">
        <f t="shared" si="22"/>
        <v>4.41666666666667</v>
      </c>
      <c r="Z44" s="9">
        <f t="shared" si="23"/>
        <v>4.41666666666667</v>
      </c>
      <c r="AA44" s="9">
        <f t="shared" si="24"/>
        <v>4.07692307692308</v>
      </c>
      <c r="AB44" s="9">
        <f t="shared" si="25"/>
        <v>3.92592592592593</v>
      </c>
      <c r="AC44" s="9">
        <f t="shared" si="26"/>
        <v>3.78571428571429</v>
      </c>
      <c r="AD44" s="9">
        <f t="shared" si="27"/>
        <v>3.6551724137931</v>
      </c>
      <c r="AE44" s="9">
        <f t="shared" si="28"/>
        <v>3.53333333333333</v>
      </c>
      <c r="AF44" s="9">
        <f t="shared" si="29"/>
        <v>3.41935483870968</v>
      </c>
      <c r="AG44" s="9">
        <f t="shared" si="30"/>
        <v>3.3125</v>
      </c>
      <c r="AH44" s="9">
        <f t="shared" si="31"/>
        <v>3.21212121212121</v>
      </c>
      <c r="AI44" s="9">
        <f t="shared" si="32"/>
        <v>3.11764705882353</v>
      </c>
      <c r="AJ44" s="9">
        <f t="shared" si="33"/>
        <v>3.02857142857143</v>
      </c>
      <c r="AK44" s="9">
        <f t="shared" si="34"/>
        <v>2.94444444444444</v>
      </c>
      <c r="AL44" s="8">
        <f t="shared" si="35"/>
        <v>2.86486486486486</v>
      </c>
      <c r="AM44" s="8">
        <f t="shared" si="36"/>
        <v>2.78947368421053</v>
      </c>
      <c r="AN44" s="8">
        <f t="shared" si="37"/>
        <v>2.71794871794872</v>
      </c>
      <c r="AO44" s="8">
        <f t="shared" si="38"/>
        <v>2.65</v>
      </c>
      <c r="AP44" s="8">
        <f t="shared" si="39"/>
        <v>2.58536585365854</v>
      </c>
      <c r="AQ44" s="8">
        <f t="shared" si="40"/>
        <v>2.52380952380952</v>
      </c>
      <c r="AR44" s="8">
        <f t="shared" si="41"/>
        <v>2.46511627906977</v>
      </c>
      <c r="AS44" s="8">
        <f t="shared" si="42"/>
        <v>2.40909090909091</v>
      </c>
      <c r="AT44" s="8">
        <f t="shared" si="43"/>
        <v>2.35555555555556</v>
      </c>
      <c r="AU44" s="8">
        <f t="shared" si="44"/>
        <v>2.30434782608696</v>
      </c>
      <c r="AV44" s="8">
        <f t="shared" si="45"/>
        <v>2.25531914893617</v>
      </c>
      <c r="AW44" s="8">
        <f t="shared" ref="AW44:AW58" si="46">B44/48</f>
        <v>2.20833333333333</v>
      </c>
      <c r="AX44" s="8">
        <f t="shared" ref="AX44:AX58" si="47">B44/49</f>
        <v>2.16326530612245</v>
      </c>
      <c r="AY44" s="8">
        <f>B44/50</f>
        <v>2.12</v>
      </c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10"/>
      <c r="BO44" s="10"/>
      <c r="BP44" s="10"/>
      <c r="BQ44" s="10"/>
      <c r="BR44" s="10"/>
      <c r="BS44" s="10"/>
      <c r="BT44" s="10"/>
      <c r="BU44" s="10"/>
    </row>
    <row r="45" spans="1:73">
      <c r="A45" s="8" t="s">
        <v>107</v>
      </c>
      <c r="B45" s="9">
        <v>112</v>
      </c>
      <c r="C45" s="9">
        <f t="shared" si="0"/>
        <v>78.4</v>
      </c>
      <c r="D45" s="9">
        <f t="shared" si="1"/>
        <v>56</v>
      </c>
      <c r="E45" s="9">
        <f t="shared" si="2"/>
        <v>39.2</v>
      </c>
      <c r="F45" s="9">
        <f t="shared" si="3"/>
        <v>22.4</v>
      </c>
      <c r="G45" s="9">
        <f t="shared" si="4"/>
        <v>18.6666666666667</v>
      </c>
      <c r="H45" s="9">
        <f t="shared" si="5"/>
        <v>16</v>
      </c>
      <c r="I45" s="9">
        <f t="shared" si="6"/>
        <v>14</v>
      </c>
      <c r="J45" s="9">
        <f t="shared" si="7"/>
        <v>12.4444444444444</v>
      </c>
      <c r="K45" s="9">
        <f t="shared" si="8"/>
        <v>11.2</v>
      </c>
      <c r="L45" s="9">
        <f t="shared" si="9"/>
        <v>10.1818181818182</v>
      </c>
      <c r="M45" s="9">
        <f t="shared" si="10"/>
        <v>9.33333333333333</v>
      </c>
      <c r="N45" s="9">
        <f t="shared" si="11"/>
        <v>8.61538461538461</v>
      </c>
      <c r="O45" s="9">
        <f t="shared" si="12"/>
        <v>8</v>
      </c>
      <c r="P45" s="9">
        <f t="shared" si="13"/>
        <v>7.46666666666667</v>
      </c>
      <c r="Q45" s="9">
        <f t="shared" si="14"/>
        <v>7</v>
      </c>
      <c r="R45" s="9">
        <f t="shared" si="15"/>
        <v>6.58823529411765</v>
      </c>
      <c r="S45" s="9">
        <f t="shared" si="16"/>
        <v>6.22222222222222</v>
      </c>
      <c r="T45" s="9">
        <f t="shared" si="17"/>
        <v>5.89473684210526</v>
      </c>
      <c r="U45" s="9">
        <f t="shared" si="18"/>
        <v>5.6</v>
      </c>
      <c r="V45" s="9">
        <f t="shared" si="19"/>
        <v>5.33333333333333</v>
      </c>
      <c r="W45" s="9">
        <f t="shared" si="20"/>
        <v>5.09090909090909</v>
      </c>
      <c r="X45" s="9">
        <f t="shared" si="21"/>
        <v>4.8695652173913</v>
      </c>
      <c r="Y45" s="9">
        <f t="shared" si="22"/>
        <v>4.66666666666667</v>
      </c>
      <c r="Z45" s="9">
        <f t="shared" si="23"/>
        <v>4.66666666666667</v>
      </c>
      <c r="AA45" s="9">
        <f t="shared" si="24"/>
        <v>4.30769230769231</v>
      </c>
      <c r="AB45" s="9">
        <f t="shared" si="25"/>
        <v>4.14814814814815</v>
      </c>
      <c r="AC45" s="9">
        <f t="shared" si="26"/>
        <v>4</v>
      </c>
      <c r="AD45" s="9">
        <f t="shared" si="27"/>
        <v>3.86206896551724</v>
      </c>
      <c r="AE45" s="9">
        <f t="shared" si="28"/>
        <v>3.73333333333333</v>
      </c>
      <c r="AF45" s="9">
        <f t="shared" si="29"/>
        <v>3.61290322580645</v>
      </c>
      <c r="AG45" s="9">
        <f t="shared" si="30"/>
        <v>3.5</v>
      </c>
      <c r="AH45" s="9">
        <f t="shared" si="31"/>
        <v>3.39393939393939</v>
      </c>
      <c r="AI45" s="9">
        <f t="shared" si="32"/>
        <v>3.29411764705882</v>
      </c>
      <c r="AJ45" s="9">
        <f t="shared" si="33"/>
        <v>3.2</v>
      </c>
      <c r="AK45" s="9">
        <f t="shared" si="34"/>
        <v>3.11111111111111</v>
      </c>
      <c r="AL45" s="8">
        <f t="shared" si="35"/>
        <v>3.02702702702703</v>
      </c>
      <c r="AM45" s="8">
        <f t="shared" si="36"/>
        <v>2.94736842105263</v>
      </c>
      <c r="AN45" s="8">
        <f t="shared" si="37"/>
        <v>2.87179487179487</v>
      </c>
      <c r="AO45" s="8">
        <f t="shared" si="38"/>
        <v>2.8</v>
      </c>
      <c r="AP45" s="8">
        <f t="shared" si="39"/>
        <v>2.73170731707317</v>
      </c>
      <c r="AQ45" s="8">
        <f t="shared" si="40"/>
        <v>2.66666666666667</v>
      </c>
      <c r="AR45" s="8">
        <f t="shared" si="41"/>
        <v>2.6046511627907</v>
      </c>
      <c r="AS45" s="8">
        <f t="shared" si="42"/>
        <v>2.54545454545455</v>
      </c>
      <c r="AT45" s="8">
        <f t="shared" si="43"/>
        <v>2.48888888888889</v>
      </c>
      <c r="AU45" s="8">
        <f t="shared" si="44"/>
        <v>2.43478260869565</v>
      </c>
      <c r="AV45" s="8">
        <f t="shared" si="45"/>
        <v>2.38297872340426</v>
      </c>
      <c r="AW45" s="8">
        <f t="shared" si="46"/>
        <v>2.33333333333333</v>
      </c>
      <c r="AX45" s="8">
        <f t="shared" si="47"/>
        <v>2.28571428571429</v>
      </c>
      <c r="AY45" s="8">
        <f t="shared" ref="AY45:AY58" si="48">B45/50</f>
        <v>2.24</v>
      </c>
      <c r="AZ45" s="8">
        <f>B45/51</f>
        <v>2.19607843137255</v>
      </c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10"/>
      <c r="BO45" s="10"/>
      <c r="BP45" s="10"/>
      <c r="BQ45" s="10"/>
      <c r="BR45" s="10"/>
      <c r="BS45" s="10"/>
      <c r="BT45" s="10"/>
      <c r="BU45" s="10"/>
    </row>
    <row r="46" spans="1:73">
      <c r="A46" s="8" t="s">
        <v>108</v>
      </c>
      <c r="B46" s="9">
        <v>118</v>
      </c>
      <c r="C46" s="9">
        <f t="shared" si="0"/>
        <v>82.6</v>
      </c>
      <c r="D46" s="9">
        <f t="shared" si="1"/>
        <v>59</v>
      </c>
      <c r="E46" s="9">
        <f t="shared" si="2"/>
        <v>41.3</v>
      </c>
      <c r="F46" s="9">
        <f t="shared" si="3"/>
        <v>23.6</v>
      </c>
      <c r="G46" s="9">
        <f t="shared" si="4"/>
        <v>19.6666666666667</v>
      </c>
      <c r="H46" s="9">
        <f t="shared" si="5"/>
        <v>16.8571428571429</v>
      </c>
      <c r="I46" s="9">
        <f t="shared" si="6"/>
        <v>14.75</v>
      </c>
      <c r="J46" s="9">
        <f t="shared" si="7"/>
        <v>13.1111111111111</v>
      </c>
      <c r="K46" s="9">
        <f t="shared" si="8"/>
        <v>11.8</v>
      </c>
      <c r="L46" s="9">
        <f t="shared" si="9"/>
        <v>10.7272727272727</v>
      </c>
      <c r="M46" s="9">
        <f t="shared" si="10"/>
        <v>9.83333333333333</v>
      </c>
      <c r="N46" s="9">
        <f t="shared" si="11"/>
        <v>9.07692307692308</v>
      </c>
      <c r="O46" s="9">
        <f t="shared" si="12"/>
        <v>8.42857142857143</v>
      </c>
      <c r="P46" s="9">
        <f t="shared" si="13"/>
        <v>7.86666666666667</v>
      </c>
      <c r="Q46" s="9">
        <f t="shared" si="14"/>
        <v>7.375</v>
      </c>
      <c r="R46" s="9">
        <f t="shared" si="15"/>
        <v>6.94117647058824</v>
      </c>
      <c r="S46" s="9">
        <f t="shared" si="16"/>
        <v>6.55555555555556</v>
      </c>
      <c r="T46" s="9">
        <f t="shared" si="17"/>
        <v>6.21052631578947</v>
      </c>
      <c r="U46" s="9">
        <f t="shared" si="18"/>
        <v>5.9</v>
      </c>
      <c r="V46" s="9">
        <f t="shared" si="19"/>
        <v>5.61904761904762</v>
      </c>
      <c r="W46" s="9">
        <f t="shared" si="20"/>
        <v>5.36363636363636</v>
      </c>
      <c r="X46" s="9">
        <f t="shared" si="21"/>
        <v>5.1304347826087</v>
      </c>
      <c r="Y46" s="9">
        <f t="shared" si="22"/>
        <v>4.91666666666667</v>
      </c>
      <c r="Z46" s="9">
        <f t="shared" si="23"/>
        <v>4.91666666666667</v>
      </c>
      <c r="AA46" s="9">
        <f t="shared" si="24"/>
        <v>4.53846153846154</v>
      </c>
      <c r="AB46" s="9">
        <f t="shared" si="25"/>
        <v>4.37037037037037</v>
      </c>
      <c r="AC46" s="9">
        <f t="shared" si="26"/>
        <v>4.21428571428571</v>
      </c>
      <c r="AD46" s="9">
        <f t="shared" si="27"/>
        <v>4.06896551724138</v>
      </c>
      <c r="AE46" s="9">
        <f t="shared" si="28"/>
        <v>3.93333333333333</v>
      </c>
      <c r="AF46" s="9">
        <f t="shared" si="29"/>
        <v>3.80645161290323</v>
      </c>
      <c r="AG46" s="9">
        <f t="shared" si="30"/>
        <v>3.6875</v>
      </c>
      <c r="AH46" s="9">
        <f t="shared" si="31"/>
        <v>3.57575757575758</v>
      </c>
      <c r="AI46" s="9">
        <f t="shared" si="32"/>
        <v>3.47058823529412</v>
      </c>
      <c r="AJ46" s="9">
        <f t="shared" si="33"/>
        <v>3.37142857142857</v>
      </c>
      <c r="AK46" s="9">
        <f t="shared" si="34"/>
        <v>3.27777777777778</v>
      </c>
      <c r="AL46" s="8">
        <f t="shared" si="35"/>
        <v>3.18918918918919</v>
      </c>
      <c r="AM46" s="8">
        <f t="shared" si="36"/>
        <v>3.10526315789474</v>
      </c>
      <c r="AN46" s="8">
        <f t="shared" si="37"/>
        <v>3.02564102564103</v>
      </c>
      <c r="AO46" s="8">
        <f t="shared" si="38"/>
        <v>2.95</v>
      </c>
      <c r="AP46" s="8">
        <f t="shared" si="39"/>
        <v>2.8780487804878</v>
      </c>
      <c r="AQ46" s="8">
        <f t="shared" si="40"/>
        <v>2.80952380952381</v>
      </c>
      <c r="AR46" s="8">
        <f t="shared" si="41"/>
        <v>2.74418604651163</v>
      </c>
      <c r="AS46" s="8">
        <f t="shared" si="42"/>
        <v>2.68181818181818</v>
      </c>
      <c r="AT46" s="8">
        <f t="shared" si="43"/>
        <v>2.62222222222222</v>
      </c>
      <c r="AU46" s="8">
        <f t="shared" si="44"/>
        <v>2.56521739130435</v>
      </c>
      <c r="AV46" s="8">
        <f t="shared" si="45"/>
        <v>2.51063829787234</v>
      </c>
      <c r="AW46" s="8">
        <f t="shared" si="46"/>
        <v>2.45833333333333</v>
      </c>
      <c r="AX46" s="8">
        <f t="shared" si="47"/>
        <v>2.40816326530612</v>
      </c>
      <c r="AY46" s="8">
        <f t="shared" si="48"/>
        <v>2.36</v>
      </c>
      <c r="AZ46" s="8">
        <f t="shared" ref="AZ46:AZ58" si="49">B46/51</f>
        <v>2.31372549019608</v>
      </c>
      <c r="BA46" s="8">
        <f>B46/76</f>
        <v>1.55263157894737</v>
      </c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10"/>
      <c r="BO46" s="10"/>
      <c r="BP46" s="10"/>
      <c r="BQ46" s="10"/>
      <c r="BR46" s="10"/>
      <c r="BS46" s="10"/>
      <c r="BT46" s="10"/>
      <c r="BU46" s="10"/>
    </row>
    <row r="47" spans="1:73">
      <c r="A47" s="8" t="s">
        <v>109</v>
      </c>
      <c r="B47" s="9">
        <v>124</v>
      </c>
      <c r="C47" s="9">
        <f t="shared" si="0"/>
        <v>86.8</v>
      </c>
      <c r="D47" s="9">
        <f t="shared" si="1"/>
        <v>62</v>
      </c>
      <c r="E47" s="9">
        <f t="shared" si="2"/>
        <v>43.4</v>
      </c>
      <c r="F47" s="9">
        <f t="shared" si="3"/>
        <v>24.8</v>
      </c>
      <c r="G47" s="9">
        <f t="shared" si="4"/>
        <v>20.6666666666667</v>
      </c>
      <c r="H47" s="9">
        <f t="shared" si="5"/>
        <v>17.7142857142857</v>
      </c>
      <c r="I47" s="9">
        <f t="shared" si="6"/>
        <v>15.5</v>
      </c>
      <c r="J47" s="9">
        <f t="shared" si="7"/>
        <v>13.7777777777778</v>
      </c>
      <c r="K47" s="9">
        <f t="shared" si="8"/>
        <v>12.4</v>
      </c>
      <c r="L47" s="9">
        <f t="shared" si="9"/>
        <v>11.2727272727273</v>
      </c>
      <c r="M47" s="9">
        <f t="shared" si="10"/>
        <v>10.3333333333333</v>
      </c>
      <c r="N47" s="9">
        <f t="shared" si="11"/>
        <v>9.53846153846154</v>
      </c>
      <c r="O47" s="9">
        <f t="shared" si="12"/>
        <v>8.85714285714286</v>
      </c>
      <c r="P47" s="9">
        <f t="shared" si="13"/>
        <v>8.26666666666667</v>
      </c>
      <c r="Q47" s="9">
        <f t="shared" si="14"/>
        <v>7.75</v>
      </c>
      <c r="R47" s="9">
        <f t="shared" si="15"/>
        <v>7.29411764705882</v>
      </c>
      <c r="S47" s="9">
        <f t="shared" si="16"/>
        <v>6.88888888888889</v>
      </c>
      <c r="T47" s="9">
        <f t="shared" si="17"/>
        <v>6.52631578947368</v>
      </c>
      <c r="U47" s="9">
        <f t="shared" si="18"/>
        <v>6.2</v>
      </c>
      <c r="V47" s="9">
        <f t="shared" si="19"/>
        <v>5.90476190476191</v>
      </c>
      <c r="W47" s="9">
        <f t="shared" si="20"/>
        <v>5.63636363636364</v>
      </c>
      <c r="X47" s="9">
        <f t="shared" si="21"/>
        <v>5.39130434782609</v>
      </c>
      <c r="Y47" s="9">
        <f t="shared" si="22"/>
        <v>5.16666666666667</v>
      </c>
      <c r="Z47" s="9">
        <f t="shared" si="23"/>
        <v>5.16666666666667</v>
      </c>
      <c r="AA47" s="9">
        <f t="shared" si="24"/>
        <v>4.76923076923077</v>
      </c>
      <c r="AB47" s="9">
        <f t="shared" si="25"/>
        <v>4.59259259259259</v>
      </c>
      <c r="AC47" s="9">
        <f t="shared" si="26"/>
        <v>4.42857142857143</v>
      </c>
      <c r="AD47" s="9">
        <f t="shared" si="27"/>
        <v>4.27586206896552</v>
      </c>
      <c r="AE47" s="9">
        <f t="shared" si="28"/>
        <v>4.13333333333333</v>
      </c>
      <c r="AF47" s="9">
        <f t="shared" si="29"/>
        <v>4</v>
      </c>
      <c r="AG47" s="9">
        <f t="shared" si="30"/>
        <v>3.875</v>
      </c>
      <c r="AH47" s="9">
        <f t="shared" si="31"/>
        <v>3.75757575757576</v>
      </c>
      <c r="AI47" s="9">
        <f t="shared" si="32"/>
        <v>3.64705882352941</v>
      </c>
      <c r="AJ47" s="9">
        <f t="shared" si="33"/>
        <v>3.54285714285714</v>
      </c>
      <c r="AK47" s="9">
        <f t="shared" si="34"/>
        <v>3.44444444444444</v>
      </c>
      <c r="AL47" s="8">
        <f t="shared" si="35"/>
        <v>3.35135135135135</v>
      </c>
      <c r="AM47" s="8">
        <f t="shared" si="36"/>
        <v>3.26315789473684</v>
      </c>
      <c r="AN47" s="8">
        <f t="shared" si="37"/>
        <v>3.17948717948718</v>
      </c>
      <c r="AO47" s="8">
        <f t="shared" si="38"/>
        <v>3.1</v>
      </c>
      <c r="AP47" s="8">
        <f t="shared" si="39"/>
        <v>3.02439024390244</v>
      </c>
      <c r="AQ47" s="8">
        <f t="shared" si="40"/>
        <v>2.95238095238095</v>
      </c>
      <c r="AR47" s="8">
        <f t="shared" si="41"/>
        <v>2.88372093023256</v>
      </c>
      <c r="AS47" s="8">
        <f t="shared" si="42"/>
        <v>2.81818181818182</v>
      </c>
      <c r="AT47" s="8">
        <f t="shared" si="43"/>
        <v>2.75555555555556</v>
      </c>
      <c r="AU47" s="8">
        <f t="shared" si="44"/>
        <v>2.69565217391304</v>
      </c>
      <c r="AV47" s="8">
        <f t="shared" si="45"/>
        <v>2.63829787234043</v>
      </c>
      <c r="AW47" s="8">
        <f t="shared" si="46"/>
        <v>2.58333333333333</v>
      </c>
      <c r="AX47" s="8">
        <f t="shared" si="47"/>
        <v>2.53061224489796</v>
      </c>
      <c r="AY47" s="8">
        <f t="shared" si="48"/>
        <v>2.48</v>
      </c>
      <c r="AZ47" s="8">
        <f t="shared" si="49"/>
        <v>2.43137254901961</v>
      </c>
      <c r="BA47" s="8">
        <f t="shared" ref="BA47:BA58" si="50">B47/76</f>
        <v>1.63157894736842</v>
      </c>
      <c r="BB47" s="8">
        <f>B47/101</f>
        <v>1.22772277227723</v>
      </c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10"/>
      <c r="BO47" s="10"/>
      <c r="BP47" s="10"/>
      <c r="BQ47" s="10"/>
      <c r="BR47" s="10"/>
      <c r="BS47" s="10"/>
      <c r="BT47" s="10"/>
      <c r="BU47" s="10"/>
    </row>
    <row r="48" spans="1:73">
      <c r="A48" s="8" t="s">
        <v>110</v>
      </c>
      <c r="B48" s="9">
        <v>130</v>
      </c>
      <c r="C48" s="9">
        <f t="shared" si="0"/>
        <v>91</v>
      </c>
      <c r="D48" s="9">
        <f t="shared" si="1"/>
        <v>65</v>
      </c>
      <c r="E48" s="9">
        <f t="shared" si="2"/>
        <v>45.5</v>
      </c>
      <c r="F48" s="9">
        <f t="shared" si="3"/>
        <v>26</v>
      </c>
      <c r="G48" s="9">
        <f t="shared" si="4"/>
        <v>21.6666666666667</v>
      </c>
      <c r="H48" s="9">
        <f t="shared" si="5"/>
        <v>18.5714285714286</v>
      </c>
      <c r="I48" s="9">
        <f t="shared" si="6"/>
        <v>16.25</v>
      </c>
      <c r="J48" s="9">
        <f t="shared" si="7"/>
        <v>14.4444444444444</v>
      </c>
      <c r="K48" s="9">
        <f t="shared" si="8"/>
        <v>13</v>
      </c>
      <c r="L48" s="9">
        <f t="shared" si="9"/>
        <v>11.8181818181818</v>
      </c>
      <c r="M48" s="9">
        <f t="shared" si="10"/>
        <v>10.8333333333333</v>
      </c>
      <c r="N48" s="9">
        <f t="shared" si="11"/>
        <v>10</v>
      </c>
      <c r="O48" s="9">
        <f t="shared" si="12"/>
        <v>9.28571428571429</v>
      </c>
      <c r="P48" s="9">
        <f t="shared" si="13"/>
        <v>8.66666666666667</v>
      </c>
      <c r="Q48" s="9">
        <f t="shared" si="14"/>
        <v>8.125</v>
      </c>
      <c r="R48" s="9">
        <f t="shared" si="15"/>
        <v>7.64705882352941</v>
      </c>
      <c r="S48" s="9">
        <f t="shared" si="16"/>
        <v>7.22222222222222</v>
      </c>
      <c r="T48" s="9">
        <f t="shared" si="17"/>
        <v>6.84210526315789</v>
      </c>
      <c r="U48" s="9">
        <f t="shared" si="18"/>
        <v>6.5</v>
      </c>
      <c r="V48" s="9">
        <f t="shared" si="19"/>
        <v>6.19047619047619</v>
      </c>
      <c r="W48" s="9">
        <f t="shared" si="20"/>
        <v>5.90909090909091</v>
      </c>
      <c r="X48" s="9">
        <f t="shared" si="21"/>
        <v>5.65217391304348</v>
      </c>
      <c r="Y48" s="9">
        <f t="shared" si="22"/>
        <v>5.41666666666667</v>
      </c>
      <c r="Z48" s="9">
        <f t="shared" si="23"/>
        <v>5.41666666666667</v>
      </c>
      <c r="AA48" s="9">
        <f t="shared" si="24"/>
        <v>5</v>
      </c>
      <c r="AB48" s="9">
        <f t="shared" si="25"/>
        <v>4.81481481481481</v>
      </c>
      <c r="AC48" s="9">
        <f t="shared" si="26"/>
        <v>4.64285714285714</v>
      </c>
      <c r="AD48" s="9">
        <f t="shared" si="27"/>
        <v>4.48275862068965</v>
      </c>
      <c r="AE48" s="9">
        <f t="shared" si="28"/>
        <v>4.33333333333333</v>
      </c>
      <c r="AF48" s="9">
        <f t="shared" si="29"/>
        <v>4.19354838709677</v>
      </c>
      <c r="AG48" s="9">
        <f t="shared" si="30"/>
        <v>4.0625</v>
      </c>
      <c r="AH48" s="9">
        <f t="shared" si="31"/>
        <v>3.93939393939394</v>
      </c>
      <c r="AI48" s="9">
        <f t="shared" si="32"/>
        <v>3.82352941176471</v>
      </c>
      <c r="AJ48" s="9">
        <f t="shared" si="33"/>
        <v>3.71428571428571</v>
      </c>
      <c r="AK48" s="9">
        <f t="shared" si="34"/>
        <v>3.61111111111111</v>
      </c>
      <c r="AL48" s="8">
        <f t="shared" si="35"/>
        <v>3.51351351351351</v>
      </c>
      <c r="AM48" s="8">
        <f t="shared" si="36"/>
        <v>3.42105263157895</v>
      </c>
      <c r="AN48" s="8">
        <f t="shared" si="37"/>
        <v>3.33333333333333</v>
      </c>
      <c r="AO48" s="8">
        <f t="shared" si="38"/>
        <v>3.25</v>
      </c>
      <c r="AP48" s="8">
        <f t="shared" si="39"/>
        <v>3.17073170731707</v>
      </c>
      <c r="AQ48" s="8">
        <f t="shared" si="40"/>
        <v>3.0952380952381</v>
      </c>
      <c r="AR48" s="8">
        <f t="shared" si="41"/>
        <v>3.02325581395349</v>
      </c>
      <c r="AS48" s="8">
        <f t="shared" si="42"/>
        <v>2.95454545454545</v>
      </c>
      <c r="AT48" s="8">
        <f t="shared" si="43"/>
        <v>2.88888888888889</v>
      </c>
      <c r="AU48" s="8">
        <f t="shared" si="44"/>
        <v>2.82608695652174</v>
      </c>
      <c r="AV48" s="8">
        <f t="shared" si="45"/>
        <v>2.76595744680851</v>
      </c>
      <c r="AW48" s="8">
        <f t="shared" si="46"/>
        <v>2.70833333333333</v>
      </c>
      <c r="AX48" s="8">
        <f t="shared" si="47"/>
        <v>2.6530612244898</v>
      </c>
      <c r="AY48" s="8">
        <f t="shared" si="48"/>
        <v>2.6</v>
      </c>
      <c r="AZ48" s="8">
        <f t="shared" si="49"/>
        <v>2.54901960784314</v>
      </c>
      <c r="BA48" s="8">
        <f t="shared" si="50"/>
        <v>1.71052631578947</v>
      </c>
      <c r="BB48" s="8">
        <f t="shared" ref="BB48:BB58" si="51">B48/101</f>
        <v>1.28712871287129</v>
      </c>
      <c r="BC48" s="8">
        <f>B48/151</f>
        <v>0.860927152317881</v>
      </c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10"/>
      <c r="BO48" s="10"/>
      <c r="BP48" s="10"/>
      <c r="BQ48" s="10"/>
      <c r="BR48" s="10"/>
      <c r="BS48" s="10"/>
      <c r="BT48" s="10"/>
      <c r="BU48" s="10"/>
    </row>
    <row r="49" spans="1:73">
      <c r="A49" s="8" t="s">
        <v>111</v>
      </c>
      <c r="B49" s="9">
        <v>136</v>
      </c>
      <c r="C49" s="9">
        <f t="shared" si="0"/>
        <v>95.2</v>
      </c>
      <c r="D49" s="9">
        <f t="shared" si="1"/>
        <v>68</v>
      </c>
      <c r="E49" s="9">
        <f t="shared" si="2"/>
        <v>47.6</v>
      </c>
      <c r="F49" s="9">
        <f t="shared" si="3"/>
        <v>27.2</v>
      </c>
      <c r="G49" s="9">
        <f t="shared" si="4"/>
        <v>22.6666666666667</v>
      </c>
      <c r="H49" s="9">
        <f t="shared" si="5"/>
        <v>19.4285714285714</v>
      </c>
      <c r="I49" s="9">
        <f t="shared" si="6"/>
        <v>17</v>
      </c>
      <c r="J49" s="9">
        <f t="shared" si="7"/>
        <v>15.1111111111111</v>
      </c>
      <c r="K49" s="9">
        <f t="shared" si="8"/>
        <v>13.6</v>
      </c>
      <c r="L49" s="9">
        <f t="shared" si="9"/>
        <v>12.3636363636364</v>
      </c>
      <c r="M49" s="9">
        <f t="shared" si="10"/>
        <v>11.3333333333333</v>
      </c>
      <c r="N49" s="9">
        <f t="shared" si="11"/>
        <v>10.4615384615385</v>
      </c>
      <c r="O49" s="9">
        <f t="shared" si="12"/>
        <v>9.71428571428571</v>
      </c>
      <c r="P49" s="9">
        <f t="shared" si="13"/>
        <v>9.06666666666667</v>
      </c>
      <c r="Q49" s="9">
        <f t="shared" si="14"/>
        <v>8.5</v>
      </c>
      <c r="R49" s="9">
        <f t="shared" si="15"/>
        <v>8</v>
      </c>
      <c r="S49" s="9">
        <f t="shared" si="16"/>
        <v>7.55555555555556</v>
      </c>
      <c r="T49" s="9">
        <f t="shared" si="17"/>
        <v>7.15789473684211</v>
      </c>
      <c r="U49" s="9">
        <f t="shared" si="18"/>
        <v>6.8</v>
      </c>
      <c r="V49" s="9">
        <f t="shared" si="19"/>
        <v>6.47619047619048</v>
      </c>
      <c r="W49" s="9">
        <f t="shared" si="20"/>
        <v>6.18181818181818</v>
      </c>
      <c r="X49" s="9">
        <f t="shared" si="21"/>
        <v>5.91304347826087</v>
      </c>
      <c r="Y49" s="9">
        <f t="shared" si="22"/>
        <v>5.66666666666667</v>
      </c>
      <c r="Z49" s="9">
        <f t="shared" si="23"/>
        <v>5.66666666666667</v>
      </c>
      <c r="AA49" s="9">
        <f t="shared" si="24"/>
        <v>5.23076923076923</v>
      </c>
      <c r="AB49" s="9">
        <f t="shared" si="25"/>
        <v>5.03703703703704</v>
      </c>
      <c r="AC49" s="9">
        <f t="shared" si="26"/>
        <v>4.85714285714286</v>
      </c>
      <c r="AD49" s="9">
        <f t="shared" si="27"/>
        <v>4.68965517241379</v>
      </c>
      <c r="AE49" s="9">
        <f t="shared" si="28"/>
        <v>4.53333333333333</v>
      </c>
      <c r="AF49" s="9">
        <f t="shared" si="29"/>
        <v>4.38709677419355</v>
      </c>
      <c r="AG49" s="9">
        <f t="shared" si="30"/>
        <v>4.25</v>
      </c>
      <c r="AH49" s="9">
        <f t="shared" si="31"/>
        <v>4.12121212121212</v>
      </c>
      <c r="AI49" s="9">
        <f t="shared" si="32"/>
        <v>4</v>
      </c>
      <c r="AJ49" s="9">
        <f t="shared" si="33"/>
        <v>3.88571428571429</v>
      </c>
      <c r="AK49" s="9">
        <f t="shared" si="34"/>
        <v>3.77777777777778</v>
      </c>
      <c r="AL49" s="8">
        <f t="shared" si="35"/>
        <v>3.67567567567568</v>
      </c>
      <c r="AM49" s="8">
        <f t="shared" si="36"/>
        <v>3.57894736842105</v>
      </c>
      <c r="AN49" s="8">
        <f t="shared" si="37"/>
        <v>3.48717948717949</v>
      </c>
      <c r="AO49" s="8">
        <f t="shared" si="38"/>
        <v>3.4</v>
      </c>
      <c r="AP49" s="8">
        <f t="shared" si="39"/>
        <v>3.31707317073171</v>
      </c>
      <c r="AQ49" s="8">
        <f t="shared" si="40"/>
        <v>3.23809523809524</v>
      </c>
      <c r="AR49" s="8">
        <f t="shared" si="41"/>
        <v>3.16279069767442</v>
      </c>
      <c r="AS49" s="8">
        <f t="shared" si="42"/>
        <v>3.09090909090909</v>
      </c>
      <c r="AT49" s="8">
        <f t="shared" si="43"/>
        <v>3.02222222222222</v>
      </c>
      <c r="AU49" s="8">
        <f t="shared" si="44"/>
        <v>2.95652173913043</v>
      </c>
      <c r="AV49" s="8">
        <f t="shared" si="45"/>
        <v>2.8936170212766</v>
      </c>
      <c r="AW49" s="8">
        <f t="shared" si="46"/>
        <v>2.83333333333333</v>
      </c>
      <c r="AX49" s="8">
        <f t="shared" si="47"/>
        <v>2.77551020408163</v>
      </c>
      <c r="AY49" s="8">
        <f t="shared" si="48"/>
        <v>2.72</v>
      </c>
      <c r="AZ49" s="8">
        <f t="shared" si="49"/>
        <v>2.66666666666667</v>
      </c>
      <c r="BA49" s="8">
        <f t="shared" si="50"/>
        <v>1.78947368421053</v>
      </c>
      <c r="BB49" s="8">
        <f t="shared" si="51"/>
        <v>1.34653465346535</v>
      </c>
      <c r="BC49" s="8">
        <f t="shared" ref="BC49:BC58" si="52">B49/151</f>
        <v>0.900662251655629</v>
      </c>
      <c r="BD49" s="8">
        <f>B49/201</f>
        <v>0.676616915422886</v>
      </c>
      <c r="BE49" s="8"/>
      <c r="BF49" s="8"/>
      <c r="BG49" s="8"/>
      <c r="BH49" s="8"/>
      <c r="BI49" s="8"/>
      <c r="BJ49" s="8"/>
      <c r="BK49" s="8"/>
      <c r="BL49" s="8"/>
      <c r="BM49" s="8"/>
      <c r="BN49" s="10"/>
      <c r="BO49" s="10"/>
      <c r="BP49" s="10"/>
      <c r="BQ49" s="10"/>
      <c r="BR49" s="10"/>
      <c r="BS49" s="10"/>
      <c r="BT49" s="10"/>
      <c r="BU49" s="10"/>
    </row>
    <row r="50" spans="1:73">
      <c r="A50" s="8" t="s">
        <v>112</v>
      </c>
      <c r="B50" s="9">
        <v>177</v>
      </c>
      <c r="C50" s="9">
        <f t="shared" si="0"/>
        <v>123.9</v>
      </c>
      <c r="D50" s="9">
        <f t="shared" si="1"/>
        <v>88.5</v>
      </c>
      <c r="E50" s="9">
        <f t="shared" si="2"/>
        <v>61.95</v>
      </c>
      <c r="F50" s="9">
        <f t="shared" si="3"/>
        <v>35.4</v>
      </c>
      <c r="G50" s="9">
        <f t="shared" si="4"/>
        <v>29.5</v>
      </c>
      <c r="H50" s="9">
        <f t="shared" si="5"/>
        <v>25.2857142857143</v>
      </c>
      <c r="I50" s="9">
        <f t="shared" si="6"/>
        <v>22.125</v>
      </c>
      <c r="J50" s="9">
        <f t="shared" si="7"/>
        <v>19.6666666666667</v>
      </c>
      <c r="K50" s="9">
        <f t="shared" si="8"/>
        <v>17.7</v>
      </c>
      <c r="L50" s="9">
        <f t="shared" si="9"/>
        <v>16.0909090909091</v>
      </c>
      <c r="M50" s="9">
        <f t="shared" si="10"/>
        <v>14.75</v>
      </c>
      <c r="N50" s="9">
        <f t="shared" si="11"/>
        <v>13.6153846153846</v>
      </c>
      <c r="O50" s="9">
        <f t="shared" si="12"/>
        <v>12.6428571428571</v>
      </c>
      <c r="P50" s="9">
        <f t="shared" si="13"/>
        <v>11.8</v>
      </c>
      <c r="Q50" s="9">
        <f t="shared" si="14"/>
        <v>11.0625</v>
      </c>
      <c r="R50" s="9">
        <f t="shared" si="15"/>
        <v>10.4117647058824</v>
      </c>
      <c r="S50" s="9">
        <f t="shared" si="16"/>
        <v>9.83333333333333</v>
      </c>
      <c r="T50" s="9">
        <f t="shared" si="17"/>
        <v>9.31578947368421</v>
      </c>
      <c r="U50" s="9">
        <f t="shared" si="18"/>
        <v>8.85</v>
      </c>
      <c r="V50" s="9">
        <f t="shared" si="19"/>
        <v>8.42857142857143</v>
      </c>
      <c r="W50" s="9">
        <f t="shared" si="20"/>
        <v>8.04545454545454</v>
      </c>
      <c r="X50" s="9">
        <f t="shared" si="21"/>
        <v>7.69565217391304</v>
      </c>
      <c r="Y50" s="9">
        <f t="shared" si="22"/>
        <v>7.375</v>
      </c>
      <c r="Z50" s="9">
        <f t="shared" si="23"/>
        <v>7.375</v>
      </c>
      <c r="AA50" s="9">
        <f t="shared" si="24"/>
        <v>6.80769230769231</v>
      </c>
      <c r="AB50" s="9">
        <f t="shared" si="25"/>
        <v>6.55555555555556</v>
      </c>
      <c r="AC50" s="9">
        <f t="shared" si="26"/>
        <v>6.32142857142857</v>
      </c>
      <c r="AD50" s="9">
        <f t="shared" si="27"/>
        <v>6.10344827586207</v>
      </c>
      <c r="AE50" s="9">
        <f t="shared" si="28"/>
        <v>5.9</v>
      </c>
      <c r="AF50" s="9">
        <f t="shared" si="29"/>
        <v>5.70967741935484</v>
      </c>
      <c r="AG50" s="9">
        <f t="shared" si="30"/>
        <v>5.53125</v>
      </c>
      <c r="AH50" s="9">
        <f t="shared" si="31"/>
        <v>5.36363636363636</v>
      </c>
      <c r="AI50" s="9">
        <f t="shared" si="32"/>
        <v>5.20588235294118</v>
      </c>
      <c r="AJ50" s="9">
        <f t="shared" si="33"/>
        <v>5.05714285714286</v>
      </c>
      <c r="AK50" s="9">
        <f t="shared" si="34"/>
        <v>4.91666666666667</v>
      </c>
      <c r="AL50" s="8">
        <f t="shared" si="35"/>
        <v>4.78378378378378</v>
      </c>
      <c r="AM50" s="8">
        <f t="shared" si="36"/>
        <v>4.65789473684211</v>
      </c>
      <c r="AN50" s="8">
        <f t="shared" si="37"/>
        <v>4.53846153846154</v>
      </c>
      <c r="AO50" s="8">
        <f t="shared" si="38"/>
        <v>4.425</v>
      </c>
      <c r="AP50" s="8">
        <f t="shared" si="39"/>
        <v>4.31707317073171</v>
      </c>
      <c r="AQ50" s="8">
        <f t="shared" si="40"/>
        <v>4.21428571428571</v>
      </c>
      <c r="AR50" s="8">
        <f t="shared" si="41"/>
        <v>4.11627906976744</v>
      </c>
      <c r="AS50" s="8">
        <f t="shared" si="42"/>
        <v>4.02272727272727</v>
      </c>
      <c r="AT50" s="8">
        <f t="shared" si="43"/>
        <v>3.93333333333333</v>
      </c>
      <c r="AU50" s="8">
        <f t="shared" si="44"/>
        <v>3.84782608695652</v>
      </c>
      <c r="AV50" s="8">
        <f t="shared" si="45"/>
        <v>3.76595744680851</v>
      </c>
      <c r="AW50" s="8">
        <f t="shared" si="46"/>
        <v>3.6875</v>
      </c>
      <c r="AX50" s="8">
        <f t="shared" si="47"/>
        <v>3.61224489795918</v>
      </c>
      <c r="AY50" s="8">
        <f t="shared" si="48"/>
        <v>3.54</v>
      </c>
      <c r="AZ50" s="8">
        <f t="shared" si="49"/>
        <v>3.47058823529412</v>
      </c>
      <c r="BA50" s="8">
        <f t="shared" si="50"/>
        <v>2.32894736842105</v>
      </c>
      <c r="BB50" s="8">
        <f t="shared" si="51"/>
        <v>1.75247524752475</v>
      </c>
      <c r="BC50" s="8">
        <f t="shared" si="52"/>
        <v>1.17218543046358</v>
      </c>
      <c r="BD50" s="8">
        <f t="shared" ref="BD50:BD58" si="53">B50/201</f>
        <v>0.880597014925373</v>
      </c>
      <c r="BE50" s="8">
        <f>B50/301</f>
        <v>0.588039867109635</v>
      </c>
      <c r="BF50" s="8"/>
      <c r="BG50" s="8"/>
      <c r="BH50" s="8"/>
      <c r="BI50" s="8"/>
      <c r="BJ50" s="8"/>
      <c r="BK50" s="8"/>
      <c r="BL50" s="8"/>
      <c r="BM50" s="8"/>
      <c r="BN50" s="10"/>
      <c r="BO50" s="10"/>
      <c r="BP50" s="10"/>
      <c r="BQ50" s="10"/>
      <c r="BR50" s="10"/>
      <c r="BS50" s="10"/>
      <c r="BT50" s="10"/>
      <c r="BU50" s="10"/>
    </row>
    <row r="51" spans="1:73">
      <c r="A51" s="8" t="s">
        <v>113</v>
      </c>
      <c r="B51" s="9">
        <v>218</v>
      </c>
      <c r="C51" s="9">
        <f t="shared" si="0"/>
        <v>152.6</v>
      </c>
      <c r="D51" s="9">
        <f t="shared" si="1"/>
        <v>109</v>
      </c>
      <c r="E51" s="9">
        <f t="shared" si="2"/>
        <v>76.3</v>
      </c>
      <c r="F51" s="9">
        <f t="shared" si="3"/>
        <v>43.6</v>
      </c>
      <c r="G51" s="9">
        <f t="shared" si="4"/>
        <v>36.3333333333333</v>
      </c>
      <c r="H51" s="9">
        <f t="shared" si="5"/>
        <v>31.1428571428571</v>
      </c>
      <c r="I51" s="9">
        <f t="shared" si="6"/>
        <v>27.25</v>
      </c>
      <c r="J51" s="9">
        <f t="shared" si="7"/>
        <v>24.2222222222222</v>
      </c>
      <c r="K51" s="9">
        <f t="shared" si="8"/>
        <v>21.8</v>
      </c>
      <c r="L51" s="9">
        <f t="shared" si="9"/>
        <v>19.8181818181818</v>
      </c>
      <c r="M51" s="9">
        <f t="shared" si="10"/>
        <v>18.1666666666667</v>
      </c>
      <c r="N51" s="9">
        <f t="shared" si="11"/>
        <v>16.7692307692308</v>
      </c>
      <c r="O51" s="9">
        <f t="shared" si="12"/>
        <v>15.5714285714286</v>
      </c>
      <c r="P51" s="9">
        <f t="shared" si="13"/>
        <v>14.5333333333333</v>
      </c>
      <c r="Q51" s="9">
        <f t="shared" si="14"/>
        <v>13.625</v>
      </c>
      <c r="R51" s="9">
        <f t="shared" si="15"/>
        <v>12.8235294117647</v>
      </c>
      <c r="S51" s="9">
        <f t="shared" si="16"/>
        <v>12.1111111111111</v>
      </c>
      <c r="T51" s="9">
        <f t="shared" si="17"/>
        <v>11.4736842105263</v>
      </c>
      <c r="U51" s="9">
        <f t="shared" si="18"/>
        <v>10.9</v>
      </c>
      <c r="V51" s="9">
        <f t="shared" si="19"/>
        <v>10.3809523809524</v>
      </c>
      <c r="W51" s="9">
        <f t="shared" si="20"/>
        <v>9.90909090909091</v>
      </c>
      <c r="X51" s="9">
        <f t="shared" si="21"/>
        <v>9.47826086956522</v>
      </c>
      <c r="Y51" s="9">
        <f t="shared" si="22"/>
        <v>9.08333333333333</v>
      </c>
      <c r="Z51" s="9">
        <f t="shared" si="23"/>
        <v>9.08333333333333</v>
      </c>
      <c r="AA51" s="9">
        <f t="shared" si="24"/>
        <v>8.38461538461539</v>
      </c>
      <c r="AB51" s="9">
        <f t="shared" si="25"/>
        <v>8.07407407407407</v>
      </c>
      <c r="AC51" s="9">
        <f t="shared" si="26"/>
        <v>7.78571428571429</v>
      </c>
      <c r="AD51" s="9">
        <f t="shared" si="27"/>
        <v>7.51724137931035</v>
      </c>
      <c r="AE51" s="9">
        <f t="shared" si="28"/>
        <v>7.26666666666667</v>
      </c>
      <c r="AF51" s="9">
        <f t="shared" si="29"/>
        <v>7.03225806451613</v>
      </c>
      <c r="AG51" s="9">
        <f t="shared" si="30"/>
        <v>6.8125</v>
      </c>
      <c r="AH51" s="9">
        <f t="shared" si="31"/>
        <v>6.60606060606061</v>
      </c>
      <c r="AI51" s="9">
        <f t="shared" si="32"/>
        <v>6.41176470588235</v>
      </c>
      <c r="AJ51" s="9">
        <f t="shared" si="33"/>
        <v>6.22857142857143</v>
      </c>
      <c r="AK51" s="9">
        <f t="shared" si="34"/>
        <v>6.05555555555556</v>
      </c>
      <c r="AL51" s="8">
        <f t="shared" si="35"/>
        <v>5.89189189189189</v>
      </c>
      <c r="AM51" s="8">
        <f t="shared" si="36"/>
        <v>5.73684210526316</v>
      </c>
      <c r="AN51" s="8">
        <f t="shared" si="37"/>
        <v>5.58974358974359</v>
      </c>
      <c r="AO51" s="8">
        <f t="shared" si="38"/>
        <v>5.45</v>
      </c>
      <c r="AP51" s="8">
        <f t="shared" si="39"/>
        <v>5.31707317073171</v>
      </c>
      <c r="AQ51" s="8">
        <f t="shared" si="40"/>
        <v>5.19047619047619</v>
      </c>
      <c r="AR51" s="8">
        <f t="shared" si="41"/>
        <v>5.06976744186047</v>
      </c>
      <c r="AS51" s="8">
        <f t="shared" si="42"/>
        <v>4.95454545454545</v>
      </c>
      <c r="AT51" s="8">
        <f t="shared" si="43"/>
        <v>4.84444444444444</v>
      </c>
      <c r="AU51" s="8">
        <f t="shared" si="44"/>
        <v>4.73913043478261</v>
      </c>
      <c r="AV51" s="8">
        <f t="shared" si="45"/>
        <v>4.63829787234043</v>
      </c>
      <c r="AW51" s="8">
        <f t="shared" si="46"/>
        <v>4.54166666666667</v>
      </c>
      <c r="AX51" s="8">
        <f t="shared" si="47"/>
        <v>4.44897959183673</v>
      </c>
      <c r="AY51" s="8">
        <f t="shared" si="48"/>
        <v>4.36</v>
      </c>
      <c r="AZ51" s="8">
        <f t="shared" si="49"/>
        <v>4.27450980392157</v>
      </c>
      <c r="BA51" s="8">
        <f t="shared" si="50"/>
        <v>2.86842105263158</v>
      </c>
      <c r="BB51" s="8">
        <f t="shared" si="51"/>
        <v>2.15841584158416</v>
      </c>
      <c r="BC51" s="8">
        <f t="shared" si="52"/>
        <v>1.44370860927152</v>
      </c>
      <c r="BD51" s="8">
        <f t="shared" si="53"/>
        <v>1.08457711442786</v>
      </c>
      <c r="BE51" s="8">
        <f t="shared" ref="BE51:BE58" si="54">B51/301</f>
        <v>0.724252491694352</v>
      </c>
      <c r="BF51" s="8">
        <f>B51/401</f>
        <v>0.543640897755611</v>
      </c>
      <c r="BG51" s="8"/>
      <c r="BH51" s="8"/>
      <c r="BI51" s="8"/>
      <c r="BJ51" s="8"/>
      <c r="BK51" s="8"/>
      <c r="BL51" s="8"/>
      <c r="BM51" s="8"/>
      <c r="BN51" s="10"/>
      <c r="BO51" s="10"/>
      <c r="BP51" s="10"/>
      <c r="BQ51" s="10"/>
      <c r="BR51" s="10"/>
      <c r="BS51" s="10"/>
      <c r="BT51" s="10"/>
      <c r="BU51" s="10"/>
    </row>
    <row r="52" spans="1:73">
      <c r="A52" s="8" t="s">
        <v>114</v>
      </c>
      <c r="B52" s="9">
        <v>259</v>
      </c>
      <c r="C52" s="9">
        <f t="shared" si="0"/>
        <v>181.3</v>
      </c>
      <c r="D52" s="9">
        <f t="shared" si="1"/>
        <v>129.5</v>
      </c>
      <c r="E52" s="9">
        <f t="shared" si="2"/>
        <v>90.65</v>
      </c>
      <c r="F52" s="9">
        <f t="shared" si="3"/>
        <v>51.8</v>
      </c>
      <c r="G52" s="9">
        <f t="shared" si="4"/>
        <v>43.1666666666667</v>
      </c>
      <c r="H52" s="9">
        <f t="shared" si="5"/>
        <v>37</v>
      </c>
      <c r="I52" s="9">
        <f t="shared" si="6"/>
        <v>32.375</v>
      </c>
      <c r="J52" s="9">
        <f t="shared" si="7"/>
        <v>28.7777777777778</v>
      </c>
      <c r="K52" s="9">
        <f t="shared" si="8"/>
        <v>25.9</v>
      </c>
      <c r="L52" s="9">
        <f t="shared" si="9"/>
        <v>23.5454545454545</v>
      </c>
      <c r="M52" s="9">
        <f t="shared" si="10"/>
        <v>21.5833333333333</v>
      </c>
      <c r="N52" s="9">
        <f t="shared" si="11"/>
        <v>19.9230769230769</v>
      </c>
      <c r="O52" s="9">
        <f t="shared" si="12"/>
        <v>18.5</v>
      </c>
      <c r="P52" s="9">
        <f t="shared" si="13"/>
        <v>17.2666666666667</v>
      </c>
      <c r="Q52" s="9">
        <f t="shared" si="14"/>
        <v>16.1875</v>
      </c>
      <c r="R52" s="9">
        <f t="shared" si="15"/>
        <v>15.2352941176471</v>
      </c>
      <c r="S52" s="9">
        <f t="shared" si="16"/>
        <v>14.3888888888889</v>
      </c>
      <c r="T52" s="9">
        <f t="shared" si="17"/>
        <v>13.6315789473684</v>
      </c>
      <c r="U52" s="9">
        <f t="shared" si="18"/>
        <v>12.95</v>
      </c>
      <c r="V52" s="9">
        <f t="shared" si="19"/>
        <v>12.3333333333333</v>
      </c>
      <c r="W52" s="9">
        <f t="shared" si="20"/>
        <v>11.7727272727273</v>
      </c>
      <c r="X52" s="9">
        <f t="shared" si="21"/>
        <v>11.2608695652174</v>
      </c>
      <c r="Y52" s="9">
        <f t="shared" si="22"/>
        <v>10.7916666666667</v>
      </c>
      <c r="Z52" s="9">
        <f t="shared" si="23"/>
        <v>10.7916666666667</v>
      </c>
      <c r="AA52" s="9">
        <f t="shared" si="24"/>
        <v>9.96153846153846</v>
      </c>
      <c r="AB52" s="9">
        <f t="shared" si="25"/>
        <v>9.59259259259259</v>
      </c>
      <c r="AC52" s="9">
        <f t="shared" si="26"/>
        <v>9.25</v>
      </c>
      <c r="AD52" s="9">
        <f t="shared" si="27"/>
        <v>8.93103448275862</v>
      </c>
      <c r="AE52" s="9">
        <f t="shared" si="28"/>
        <v>8.63333333333333</v>
      </c>
      <c r="AF52" s="9">
        <f t="shared" si="29"/>
        <v>8.35483870967742</v>
      </c>
      <c r="AG52" s="9">
        <f t="shared" si="30"/>
        <v>8.09375</v>
      </c>
      <c r="AH52" s="9">
        <f t="shared" si="31"/>
        <v>7.84848484848485</v>
      </c>
      <c r="AI52" s="9">
        <f t="shared" si="32"/>
        <v>7.61764705882353</v>
      </c>
      <c r="AJ52" s="9">
        <f t="shared" si="33"/>
        <v>7.4</v>
      </c>
      <c r="AK52" s="9">
        <f t="shared" si="34"/>
        <v>7.19444444444444</v>
      </c>
      <c r="AL52" s="8">
        <f t="shared" si="35"/>
        <v>7</v>
      </c>
      <c r="AM52" s="8">
        <f t="shared" si="36"/>
        <v>6.81578947368421</v>
      </c>
      <c r="AN52" s="8">
        <f t="shared" si="37"/>
        <v>6.64102564102564</v>
      </c>
      <c r="AO52" s="8">
        <f t="shared" si="38"/>
        <v>6.475</v>
      </c>
      <c r="AP52" s="8">
        <f t="shared" si="39"/>
        <v>6.31707317073171</v>
      </c>
      <c r="AQ52" s="8">
        <f t="shared" si="40"/>
        <v>6.16666666666667</v>
      </c>
      <c r="AR52" s="8">
        <f t="shared" si="41"/>
        <v>6.02325581395349</v>
      </c>
      <c r="AS52" s="8">
        <f t="shared" si="42"/>
        <v>5.88636363636364</v>
      </c>
      <c r="AT52" s="8">
        <f t="shared" si="43"/>
        <v>5.75555555555556</v>
      </c>
      <c r="AU52" s="8">
        <f t="shared" si="44"/>
        <v>5.6304347826087</v>
      </c>
      <c r="AV52" s="8">
        <f t="shared" si="45"/>
        <v>5.51063829787234</v>
      </c>
      <c r="AW52" s="8">
        <f t="shared" si="46"/>
        <v>5.39583333333333</v>
      </c>
      <c r="AX52" s="8">
        <f t="shared" si="47"/>
        <v>5.28571428571429</v>
      </c>
      <c r="AY52" s="8">
        <f t="shared" si="48"/>
        <v>5.18</v>
      </c>
      <c r="AZ52" s="8">
        <f t="shared" si="49"/>
        <v>5.07843137254902</v>
      </c>
      <c r="BA52" s="8">
        <f t="shared" si="50"/>
        <v>3.40789473684211</v>
      </c>
      <c r="BB52" s="8">
        <f t="shared" si="51"/>
        <v>2.56435643564356</v>
      </c>
      <c r="BC52" s="8">
        <f t="shared" si="52"/>
        <v>1.71523178807947</v>
      </c>
      <c r="BD52" s="8">
        <f t="shared" si="53"/>
        <v>1.28855721393035</v>
      </c>
      <c r="BE52" s="8">
        <f t="shared" si="54"/>
        <v>0.86046511627907</v>
      </c>
      <c r="BF52" s="8">
        <f t="shared" ref="BF52:BF58" si="55">B52/401</f>
        <v>0.645885286783042</v>
      </c>
      <c r="BG52" s="8">
        <f>B52/501</f>
        <v>0.516966067864271</v>
      </c>
      <c r="BH52" s="11"/>
      <c r="BI52" s="11"/>
      <c r="BJ52" s="8"/>
      <c r="BK52" s="8"/>
      <c r="BL52" s="8"/>
      <c r="BM52" s="8"/>
      <c r="BN52" s="10"/>
      <c r="BO52" s="10"/>
      <c r="BP52" s="10"/>
      <c r="BQ52" s="10"/>
      <c r="BR52" s="10"/>
      <c r="BS52" s="10"/>
      <c r="BT52" s="10"/>
      <c r="BU52" s="10"/>
    </row>
    <row r="53" spans="1:73">
      <c r="A53" s="8" t="s">
        <v>115</v>
      </c>
      <c r="B53" s="9">
        <v>300</v>
      </c>
      <c r="C53" s="9">
        <f t="shared" si="0"/>
        <v>210</v>
      </c>
      <c r="D53" s="9">
        <f t="shared" si="1"/>
        <v>150</v>
      </c>
      <c r="E53" s="9">
        <f t="shared" si="2"/>
        <v>105</v>
      </c>
      <c r="F53" s="9">
        <f t="shared" si="3"/>
        <v>60</v>
      </c>
      <c r="G53" s="9">
        <f t="shared" si="4"/>
        <v>50</v>
      </c>
      <c r="H53" s="9">
        <f t="shared" si="5"/>
        <v>42.8571428571429</v>
      </c>
      <c r="I53" s="9">
        <f t="shared" si="6"/>
        <v>37.5</v>
      </c>
      <c r="J53" s="9">
        <f t="shared" si="7"/>
        <v>33.3333333333333</v>
      </c>
      <c r="K53" s="9">
        <f t="shared" si="8"/>
        <v>30</v>
      </c>
      <c r="L53" s="9">
        <f t="shared" si="9"/>
        <v>27.2727272727273</v>
      </c>
      <c r="M53" s="9">
        <f t="shared" si="10"/>
        <v>25</v>
      </c>
      <c r="N53" s="9">
        <f t="shared" si="11"/>
        <v>23.0769230769231</v>
      </c>
      <c r="O53" s="9">
        <f t="shared" si="12"/>
        <v>21.4285714285714</v>
      </c>
      <c r="P53" s="9">
        <f t="shared" si="13"/>
        <v>20</v>
      </c>
      <c r="Q53" s="9">
        <f t="shared" si="14"/>
        <v>18.75</v>
      </c>
      <c r="R53" s="9">
        <f t="shared" si="15"/>
        <v>17.6470588235294</v>
      </c>
      <c r="S53" s="9">
        <f t="shared" si="16"/>
        <v>16.6666666666667</v>
      </c>
      <c r="T53" s="9">
        <f t="shared" si="17"/>
        <v>15.7894736842105</v>
      </c>
      <c r="U53" s="9">
        <f t="shared" si="18"/>
        <v>15</v>
      </c>
      <c r="V53" s="9">
        <f t="shared" si="19"/>
        <v>14.2857142857143</v>
      </c>
      <c r="W53" s="9">
        <f t="shared" si="20"/>
        <v>13.6363636363636</v>
      </c>
      <c r="X53" s="9">
        <f t="shared" si="21"/>
        <v>13.0434782608696</v>
      </c>
      <c r="Y53" s="9">
        <f t="shared" si="22"/>
        <v>12.5</v>
      </c>
      <c r="Z53" s="9">
        <f t="shared" si="23"/>
        <v>12.5</v>
      </c>
      <c r="AA53" s="9">
        <f t="shared" si="24"/>
        <v>11.5384615384615</v>
      </c>
      <c r="AB53" s="9">
        <f t="shared" si="25"/>
        <v>11.1111111111111</v>
      </c>
      <c r="AC53" s="9">
        <f t="shared" si="26"/>
        <v>10.7142857142857</v>
      </c>
      <c r="AD53" s="9">
        <f t="shared" si="27"/>
        <v>10.3448275862069</v>
      </c>
      <c r="AE53" s="9">
        <f t="shared" si="28"/>
        <v>10</v>
      </c>
      <c r="AF53" s="9">
        <f t="shared" si="29"/>
        <v>9.67741935483871</v>
      </c>
      <c r="AG53" s="9">
        <f t="shared" si="30"/>
        <v>9.375</v>
      </c>
      <c r="AH53" s="9">
        <f t="shared" si="31"/>
        <v>9.09090909090909</v>
      </c>
      <c r="AI53" s="9">
        <f t="shared" si="32"/>
        <v>8.82352941176471</v>
      </c>
      <c r="AJ53" s="9">
        <f t="shared" si="33"/>
        <v>8.57142857142857</v>
      </c>
      <c r="AK53" s="9">
        <f t="shared" si="34"/>
        <v>8.33333333333333</v>
      </c>
      <c r="AL53" s="8">
        <f t="shared" si="35"/>
        <v>8.10810810810811</v>
      </c>
      <c r="AM53" s="8">
        <f t="shared" si="36"/>
        <v>7.89473684210526</v>
      </c>
      <c r="AN53" s="8">
        <f t="shared" si="37"/>
        <v>7.69230769230769</v>
      </c>
      <c r="AO53" s="8">
        <f t="shared" si="38"/>
        <v>7.5</v>
      </c>
      <c r="AP53" s="8">
        <f t="shared" si="39"/>
        <v>7.31707317073171</v>
      </c>
      <c r="AQ53" s="8">
        <f t="shared" si="40"/>
        <v>7.14285714285714</v>
      </c>
      <c r="AR53" s="8">
        <f t="shared" si="41"/>
        <v>6.97674418604651</v>
      </c>
      <c r="AS53" s="8">
        <f t="shared" si="42"/>
        <v>6.81818181818182</v>
      </c>
      <c r="AT53" s="8">
        <f t="shared" si="43"/>
        <v>6.66666666666667</v>
      </c>
      <c r="AU53" s="8">
        <f t="shared" si="44"/>
        <v>6.52173913043478</v>
      </c>
      <c r="AV53" s="8">
        <f t="shared" si="45"/>
        <v>6.38297872340426</v>
      </c>
      <c r="AW53" s="8">
        <f t="shared" si="46"/>
        <v>6.25</v>
      </c>
      <c r="AX53" s="8">
        <f t="shared" si="47"/>
        <v>6.12244897959184</v>
      </c>
      <c r="AY53" s="8">
        <f t="shared" si="48"/>
        <v>6</v>
      </c>
      <c r="AZ53" s="8">
        <f t="shared" si="49"/>
        <v>5.88235294117647</v>
      </c>
      <c r="BA53" s="8">
        <f t="shared" si="50"/>
        <v>3.94736842105263</v>
      </c>
      <c r="BB53" s="8">
        <f t="shared" si="51"/>
        <v>2.97029702970297</v>
      </c>
      <c r="BC53" s="8">
        <f t="shared" si="52"/>
        <v>1.98675496688742</v>
      </c>
      <c r="BD53" s="8">
        <f t="shared" si="53"/>
        <v>1.49253731343284</v>
      </c>
      <c r="BE53" s="8">
        <f t="shared" si="54"/>
        <v>0.996677740863787</v>
      </c>
      <c r="BF53" s="8">
        <f t="shared" si="55"/>
        <v>0.748129675810474</v>
      </c>
      <c r="BG53" s="8">
        <f t="shared" ref="BG53:BG58" si="56">B53/501</f>
        <v>0.598802395209581</v>
      </c>
      <c r="BH53" s="8">
        <f>B53/751</f>
        <v>0.399467376830892</v>
      </c>
      <c r="BI53" s="8"/>
      <c r="BJ53" s="8"/>
      <c r="BK53" s="8"/>
      <c r="BL53" s="8"/>
      <c r="BM53" s="8"/>
      <c r="BN53" s="10"/>
      <c r="BO53" s="10"/>
      <c r="BP53" s="10"/>
      <c r="BQ53" s="10"/>
      <c r="BR53" s="10"/>
      <c r="BS53" s="10"/>
      <c r="BT53" s="10"/>
      <c r="BU53" s="10"/>
    </row>
    <row r="54" spans="1:73">
      <c r="A54" s="4" t="s">
        <v>116</v>
      </c>
      <c r="B54" s="9">
        <v>340</v>
      </c>
      <c r="C54" s="9">
        <f t="shared" si="0"/>
        <v>238</v>
      </c>
      <c r="D54" s="9">
        <f t="shared" si="1"/>
        <v>170</v>
      </c>
      <c r="E54" s="9">
        <f t="shared" si="2"/>
        <v>119</v>
      </c>
      <c r="F54" s="9">
        <f t="shared" si="3"/>
        <v>68</v>
      </c>
      <c r="G54" s="9">
        <f t="shared" si="4"/>
        <v>56.6666666666667</v>
      </c>
      <c r="H54" s="9">
        <f t="shared" si="5"/>
        <v>48.5714285714286</v>
      </c>
      <c r="I54" s="9">
        <f t="shared" si="6"/>
        <v>42.5</v>
      </c>
      <c r="J54" s="9">
        <f t="shared" si="7"/>
        <v>37.7777777777778</v>
      </c>
      <c r="K54" s="9">
        <f t="shared" si="8"/>
        <v>34</v>
      </c>
      <c r="L54" s="9">
        <f t="shared" si="9"/>
        <v>30.9090909090909</v>
      </c>
      <c r="M54" s="9">
        <f t="shared" si="10"/>
        <v>28.3333333333333</v>
      </c>
      <c r="N54" s="9">
        <f t="shared" si="11"/>
        <v>26.1538461538462</v>
      </c>
      <c r="O54" s="9">
        <f t="shared" si="12"/>
        <v>24.2857142857143</v>
      </c>
      <c r="P54" s="9">
        <f t="shared" si="13"/>
        <v>22.6666666666667</v>
      </c>
      <c r="Q54" s="9">
        <f t="shared" si="14"/>
        <v>21.25</v>
      </c>
      <c r="R54" s="9">
        <f t="shared" si="15"/>
        <v>20</v>
      </c>
      <c r="S54" s="9">
        <f t="shared" si="16"/>
        <v>18.8888888888889</v>
      </c>
      <c r="T54" s="9">
        <f t="shared" si="17"/>
        <v>17.8947368421053</v>
      </c>
      <c r="U54" s="9">
        <f t="shared" si="18"/>
        <v>17</v>
      </c>
      <c r="V54" s="9">
        <f t="shared" si="19"/>
        <v>16.1904761904762</v>
      </c>
      <c r="W54" s="9">
        <f t="shared" si="20"/>
        <v>15.4545454545455</v>
      </c>
      <c r="X54" s="9">
        <f t="shared" si="21"/>
        <v>14.7826086956522</v>
      </c>
      <c r="Y54" s="9">
        <f t="shared" si="22"/>
        <v>14.1666666666667</v>
      </c>
      <c r="Z54" s="9">
        <f t="shared" si="23"/>
        <v>14.1666666666667</v>
      </c>
      <c r="AA54" s="9">
        <f t="shared" si="24"/>
        <v>13.0769230769231</v>
      </c>
      <c r="AB54" s="9">
        <f t="shared" si="25"/>
        <v>12.5925925925926</v>
      </c>
      <c r="AC54" s="9">
        <f t="shared" si="26"/>
        <v>12.1428571428571</v>
      </c>
      <c r="AD54" s="9">
        <f t="shared" si="27"/>
        <v>11.7241379310345</v>
      </c>
      <c r="AE54" s="9">
        <f t="shared" si="28"/>
        <v>11.3333333333333</v>
      </c>
      <c r="AF54" s="9">
        <f t="shared" si="29"/>
        <v>10.9677419354839</v>
      </c>
      <c r="AG54" s="9">
        <f t="shared" si="30"/>
        <v>10.625</v>
      </c>
      <c r="AH54" s="9">
        <f t="shared" si="31"/>
        <v>10.3030303030303</v>
      </c>
      <c r="AI54" s="9">
        <f t="shared" si="32"/>
        <v>10</v>
      </c>
      <c r="AJ54" s="9">
        <f t="shared" si="33"/>
        <v>9.71428571428571</v>
      </c>
      <c r="AK54" s="9">
        <f t="shared" si="34"/>
        <v>9.44444444444444</v>
      </c>
      <c r="AL54" s="8">
        <f t="shared" si="35"/>
        <v>9.18918918918919</v>
      </c>
      <c r="AM54" s="8">
        <f t="shared" si="36"/>
        <v>8.94736842105263</v>
      </c>
      <c r="AN54" s="8">
        <f t="shared" si="37"/>
        <v>8.71794871794872</v>
      </c>
      <c r="AO54" s="8">
        <f t="shared" si="38"/>
        <v>8.5</v>
      </c>
      <c r="AP54" s="8">
        <f t="shared" si="39"/>
        <v>8.29268292682927</v>
      </c>
      <c r="AQ54" s="8">
        <f t="shared" si="40"/>
        <v>8.09523809523809</v>
      </c>
      <c r="AR54" s="8">
        <f t="shared" si="41"/>
        <v>7.90697674418605</v>
      </c>
      <c r="AS54" s="8">
        <f t="shared" si="42"/>
        <v>7.72727272727273</v>
      </c>
      <c r="AT54" s="8">
        <f t="shared" si="43"/>
        <v>7.55555555555556</v>
      </c>
      <c r="AU54" s="8">
        <f t="shared" si="44"/>
        <v>7.39130434782609</v>
      </c>
      <c r="AV54" s="8">
        <f t="shared" si="45"/>
        <v>7.23404255319149</v>
      </c>
      <c r="AW54" s="8">
        <f t="shared" si="46"/>
        <v>7.08333333333333</v>
      </c>
      <c r="AX54" s="8">
        <f t="shared" si="47"/>
        <v>6.93877551020408</v>
      </c>
      <c r="AY54" s="8">
        <f t="shared" si="48"/>
        <v>6.8</v>
      </c>
      <c r="AZ54" s="8">
        <f t="shared" si="49"/>
        <v>6.66666666666667</v>
      </c>
      <c r="BA54" s="8">
        <f t="shared" si="50"/>
        <v>4.47368421052632</v>
      </c>
      <c r="BB54" s="8">
        <f t="shared" si="51"/>
        <v>3.36633663366337</v>
      </c>
      <c r="BC54" s="8">
        <f t="shared" si="52"/>
        <v>2.25165562913907</v>
      </c>
      <c r="BD54" s="8">
        <f t="shared" si="53"/>
        <v>1.69154228855721</v>
      </c>
      <c r="BE54" s="8">
        <f t="shared" si="54"/>
        <v>1.12956810631229</v>
      </c>
      <c r="BF54" s="8">
        <f t="shared" si="55"/>
        <v>0.84788029925187</v>
      </c>
      <c r="BG54" s="8">
        <f t="shared" si="56"/>
        <v>0.678642714570858</v>
      </c>
      <c r="BH54" s="8">
        <f t="shared" ref="BH54:BH58" si="57">B54/751</f>
        <v>0.452729693741678</v>
      </c>
      <c r="BI54" s="8">
        <f>B54/1001</f>
        <v>0.33966033966034</v>
      </c>
      <c r="BJ54" s="8"/>
      <c r="BK54" s="8"/>
      <c r="BL54" s="8"/>
      <c r="BM54" s="8"/>
      <c r="BN54" s="10"/>
      <c r="BO54" s="10"/>
      <c r="BP54" s="10"/>
      <c r="BQ54" s="10"/>
      <c r="BR54" s="10"/>
      <c r="BS54" s="10"/>
      <c r="BT54" s="10"/>
      <c r="BU54" s="10"/>
    </row>
    <row r="55" spans="1:73">
      <c r="A55" s="8" t="s">
        <v>117</v>
      </c>
      <c r="B55" s="9">
        <v>400</v>
      </c>
      <c r="C55" s="9">
        <f t="shared" si="0"/>
        <v>280</v>
      </c>
      <c r="D55" s="9">
        <f t="shared" si="1"/>
        <v>200</v>
      </c>
      <c r="E55" s="9">
        <f t="shared" si="2"/>
        <v>140</v>
      </c>
      <c r="F55" s="9">
        <f t="shared" si="3"/>
        <v>80</v>
      </c>
      <c r="G55" s="9">
        <f t="shared" si="4"/>
        <v>66.6666666666667</v>
      </c>
      <c r="H55" s="9">
        <f t="shared" si="5"/>
        <v>57.1428571428571</v>
      </c>
      <c r="I55" s="9">
        <f t="shared" si="6"/>
        <v>50</v>
      </c>
      <c r="J55" s="9">
        <f t="shared" si="7"/>
        <v>44.4444444444444</v>
      </c>
      <c r="K55" s="9">
        <f t="shared" si="8"/>
        <v>40</v>
      </c>
      <c r="L55" s="9">
        <f t="shared" si="9"/>
        <v>36.3636363636364</v>
      </c>
      <c r="M55" s="9">
        <f t="shared" si="10"/>
        <v>33.3333333333333</v>
      </c>
      <c r="N55" s="9">
        <f t="shared" si="11"/>
        <v>30.7692307692308</v>
      </c>
      <c r="O55" s="9">
        <f t="shared" si="12"/>
        <v>28.5714285714286</v>
      </c>
      <c r="P55" s="9">
        <f t="shared" si="13"/>
        <v>26.6666666666667</v>
      </c>
      <c r="Q55" s="9">
        <f t="shared" si="14"/>
        <v>25</v>
      </c>
      <c r="R55" s="9">
        <f t="shared" si="15"/>
        <v>23.5294117647059</v>
      </c>
      <c r="S55" s="9">
        <f t="shared" si="16"/>
        <v>22.2222222222222</v>
      </c>
      <c r="T55" s="9">
        <f t="shared" si="17"/>
        <v>21.0526315789474</v>
      </c>
      <c r="U55" s="9">
        <f t="shared" si="18"/>
        <v>20</v>
      </c>
      <c r="V55" s="9">
        <f t="shared" si="19"/>
        <v>19.047619047619</v>
      </c>
      <c r="W55" s="9">
        <f t="shared" si="20"/>
        <v>18.1818181818182</v>
      </c>
      <c r="X55" s="9">
        <f t="shared" si="21"/>
        <v>17.3913043478261</v>
      </c>
      <c r="Y55" s="9">
        <f t="shared" si="22"/>
        <v>16.6666666666667</v>
      </c>
      <c r="Z55" s="9">
        <f t="shared" si="23"/>
        <v>16.6666666666667</v>
      </c>
      <c r="AA55" s="9">
        <f t="shared" si="24"/>
        <v>15.3846153846154</v>
      </c>
      <c r="AB55" s="9">
        <f t="shared" si="25"/>
        <v>14.8148148148148</v>
      </c>
      <c r="AC55" s="9">
        <f t="shared" si="26"/>
        <v>14.2857142857143</v>
      </c>
      <c r="AD55" s="9">
        <f t="shared" si="27"/>
        <v>13.7931034482759</v>
      </c>
      <c r="AE55" s="9">
        <f t="shared" si="28"/>
        <v>13.3333333333333</v>
      </c>
      <c r="AF55" s="9">
        <f t="shared" si="29"/>
        <v>12.9032258064516</v>
      </c>
      <c r="AG55" s="9">
        <f t="shared" si="30"/>
        <v>12.5</v>
      </c>
      <c r="AH55" s="9">
        <f t="shared" si="31"/>
        <v>12.1212121212121</v>
      </c>
      <c r="AI55" s="9">
        <f t="shared" si="32"/>
        <v>11.7647058823529</v>
      </c>
      <c r="AJ55" s="9">
        <f t="shared" si="33"/>
        <v>11.4285714285714</v>
      </c>
      <c r="AK55" s="9">
        <f t="shared" si="34"/>
        <v>11.1111111111111</v>
      </c>
      <c r="AL55" s="8">
        <f t="shared" si="35"/>
        <v>10.8108108108108</v>
      </c>
      <c r="AM55" s="8">
        <f t="shared" si="36"/>
        <v>10.5263157894737</v>
      </c>
      <c r="AN55" s="8">
        <f t="shared" si="37"/>
        <v>10.2564102564103</v>
      </c>
      <c r="AO55" s="8">
        <f t="shared" si="38"/>
        <v>10</v>
      </c>
      <c r="AP55" s="8">
        <f t="shared" si="39"/>
        <v>9.75609756097561</v>
      </c>
      <c r="AQ55" s="8">
        <f t="shared" si="40"/>
        <v>9.52380952380952</v>
      </c>
      <c r="AR55" s="8">
        <f t="shared" si="41"/>
        <v>9.30232558139535</v>
      </c>
      <c r="AS55" s="8">
        <f t="shared" si="42"/>
        <v>9.09090909090909</v>
      </c>
      <c r="AT55" s="8">
        <f t="shared" si="43"/>
        <v>8.88888888888889</v>
      </c>
      <c r="AU55" s="8">
        <f t="shared" si="44"/>
        <v>8.69565217391304</v>
      </c>
      <c r="AV55" s="8">
        <f t="shared" si="45"/>
        <v>8.51063829787234</v>
      </c>
      <c r="AW55" s="8">
        <f t="shared" si="46"/>
        <v>8.33333333333333</v>
      </c>
      <c r="AX55" s="8">
        <f t="shared" si="47"/>
        <v>8.16326530612245</v>
      </c>
      <c r="AY55" s="8">
        <f t="shared" si="48"/>
        <v>8</v>
      </c>
      <c r="AZ55" s="8">
        <f t="shared" si="49"/>
        <v>7.84313725490196</v>
      </c>
      <c r="BA55" s="8">
        <f t="shared" si="50"/>
        <v>5.26315789473684</v>
      </c>
      <c r="BB55" s="8">
        <f t="shared" si="51"/>
        <v>3.96039603960396</v>
      </c>
      <c r="BC55" s="8">
        <f t="shared" si="52"/>
        <v>2.64900662251656</v>
      </c>
      <c r="BD55" s="8">
        <f t="shared" si="53"/>
        <v>1.99004975124378</v>
      </c>
      <c r="BE55" s="8">
        <f t="shared" si="54"/>
        <v>1.32890365448505</v>
      </c>
      <c r="BF55" s="8">
        <f t="shared" si="55"/>
        <v>0.997506234413965</v>
      </c>
      <c r="BG55" s="8">
        <f t="shared" si="56"/>
        <v>0.798403193612774</v>
      </c>
      <c r="BH55" s="8">
        <f t="shared" si="57"/>
        <v>0.532623169107856</v>
      </c>
      <c r="BI55" s="8">
        <f t="shared" ref="BI55:BI58" si="58">B55/1001</f>
        <v>0.3996003996004</v>
      </c>
      <c r="BJ55" s="8">
        <f>B55/1501</f>
        <v>0.266489007328448</v>
      </c>
      <c r="BK55" s="8"/>
      <c r="BL55" s="8"/>
      <c r="BM55" s="8"/>
      <c r="BN55" s="10"/>
      <c r="BO55" s="10"/>
      <c r="BP55" s="10"/>
      <c r="BQ55" s="10"/>
      <c r="BR55" s="10"/>
      <c r="BS55" s="10"/>
      <c r="BT55" s="10"/>
      <c r="BU55" s="10"/>
    </row>
    <row r="56" ht="21.6" spans="1:73">
      <c r="A56" s="8" t="s">
        <v>118</v>
      </c>
      <c r="B56" s="9">
        <v>460</v>
      </c>
      <c r="C56" s="9">
        <f t="shared" si="0"/>
        <v>322</v>
      </c>
      <c r="D56" s="9">
        <f t="shared" si="1"/>
        <v>230</v>
      </c>
      <c r="E56" s="9">
        <f t="shared" si="2"/>
        <v>161</v>
      </c>
      <c r="F56" s="9">
        <f t="shared" si="3"/>
        <v>92</v>
      </c>
      <c r="G56" s="9">
        <f t="shared" si="4"/>
        <v>76.6666666666667</v>
      </c>
      <c r="H56" s="9">
        <f t="shared" si="5"/>
        <v>65.7142857142857</v>
      </c>
      <c r="I56" s="9">
        <f t="shared" si="6"/>
        <v>57.5</v>
      </c>
      <c r="J56" s="9">
        <f t="shared" si="7"/>
        <v>51.1111111111111</v>
      </c>
      <c r="K56" s="9">
        <f t="shared" si="8"/>
        <v>46</v>
      </c>
      <c r="L56" s="9">
        <f t="shared" si="9"/>
        <v>41.8181818181818</v>
      </c>
      <c r="M56" s="9">
        <f t="shared" si="10"/>
        <v>38.3333333333333</v>
      </c>
      <c r="N56" s="9">
        <f t="shared" si="11"/>
        <v>35.3846153846154</v>
      </c>
      <c r="O56" s="9">
        <f t="shared" si="12"/>
        <v>32.8571428571429</v>
      </c>
      <c r="P56" s="9">
        <f t="shared" si="13"/>
        <v>30.6666666666667</v>
      </c>
      <c r="Q56" s="9">
        <f t="shared" si="14"/>
        <v>28.75</v>
      </c>
      <c r="R56" s="9">
        <f t="shared" si="15"/>
        <v>27.0588235294118</v>
      </c>
      <c r="S56" s="9">
        <f t="shared" si="16"/>
        <v>25.5555555555556</v>
      </c>
      <c r="T56" s="9">
        <f t="shared" si="17"/>
        <v>24.2105263157895</v>
      </c>
      <c r="U56" s="9">
        <f t="shared" si="18"/>
        <v>23</v>
      </c>
      <c r="V56" s="9">
        <f t="shared" si="19"/>
        <v>21.9047619047619</v>
      </c>
      <c r="W56" s="9">
        <f t="shared" si="20"/>
        <v>20.9090909090909</v>
      </c>
      <c r="X56" s="9">
        <f t="shared" si="21"/>
        <v>20</v>
      </c>
      <c r="Y56" s="9">
        <f t="shared" si="22"/>
        <v>19.1666666666667</v>
      </c>
      <c r="Z56" s="9">
        <f t="shared" si="23"/>
        <v>19.1666666666667</v>
      </c>
      <c r="AA56" s="9">
        <f t="shared" si="24"/>
        <v>17.6923076923077</v>
      </c>
      <c r="AB56" s="9">
        <f t="shared" si="25"/>
        <v>17.037037037037</v>
      </c>
      <c r="AC56" s="9">
        <f t="shared" si="26"/>
        <v>16.4285714285714</v>
      </c>
      <c r="AD56" s="9">
        <f t="shared" si="27"/>
        <v>15.8620689655172</v>
      </c>
      <c r="AE56" s="9">
        <f t="shared" si="28"/>
        <v>15.3333333333333</v>
      </c>
      <c r="AF56" s="9">
        <f t="shared" si="29"/>
        <v>14.8387096774194</v>
      </c>
      <c r="AG56" s="9">
        <f t="shared" si="30"/>
        <v>14.375</v>
      </c>
      <c r="AH56" s="9">
        <f t="shared" si="31"/>
        <v>13.9393939393939</v>
      </c>
      <c r="AI56" s="9">
        <f t="shared" si="32"/>
        <v>13.5294117647059</v>
      </c>
      <c r="AJ56" s="9">
        <f t="shared" si="33"/>
        <v>13.1428571428571</v>
      </c>
      <c r="AK56" s="9">
        <f t="shared" si="34"/>
        <v>12.7777777777778</v>
      </c>
      <c r="AL56" s="8">
        <f t="shared" si="35"/>
        <v>12.4324324324324</v>
      </c>
      <c r="AM56" s="8">
        <f t="shared" si="36"/>
        <v>12.1052631578947</v>
      </c>
      <c r="AN56" s="8">
        <f t="shared" si="37"/>
        <v>11.7948717948718</v>
      </c>
      <c r="AO56" s="8">
        <f t="shared" si="38"/>
        <v>11.5</v>
      </c>
      <c r="AP56" s="8">
        <f t="shared" si="39"/>
        <v>11.219512195122</v>
      </c>
      <c r="AQ56" s="8">
        <f t="shared" si="40"/>
        <v>10.952380952381</v>
      </c>
      <c r="AR56" s="8">
        <f t="shared" si="41"/>
        <v>10.6976744186047</v>
      </c>
      <c r="AS56" s="8">
        <f t="shared" si="42"/>
        <v>10.4545454545455</v>
      </c>
      <c r="AT56" s="8">
        <f t="shared" si="43"/>
        <v>10.2222222222222</v>
      </c>
      <c r="AU56" s="8">
        <f t="shared" si="44"/>
        <v>10</v>
      </c>
      <c r="AV56" s="8">
        <f t="shared" si="45"/>
        <v>9.78723404255319</v>
      </c>
      <c r="AW56" s="8">
        <f t="shared" si="46"/>
        <v>9.58333333333333</v>
      </c>
      <c r="AX56" s="8">
        <f t="shared" si="47"/>
        <v>9.38775510204082</v>
      </c>
      <c r="AY56" s="8">
        <f t="shared" si="48"/>
        <v>9.2</v>
      </c>
      <c r="AZ56" s="8">
        <f t="shared" si="49"/>
        <v>9.01960784313725</v>
      </c>
      <c r="BA56" s="8">
        <f t="shared" si="50"/>
        <v>6.05263157894737</v>
      </c>
      <c r="BB56" s="8">
        <f t="shared" si="51"/>
        <v>4.55445544554455</v>
      </c>
      <c r="BC56" s="8">
        <f t="shared" si="52"/>
        <v>3.04635761589404</v>
      </c>
      <c r="BD56" s="8">
        <f t="shared" si="53"/>
        <v>2.28855721393035</v>
      </c>
      <c r="BE56" s="8">
        <f t="shared" si="54"/>
        <v>1.52823920265781</v>
      </c>
      <c r="BF56" s="8">
        <f t="shared" si="55"/>
        <v>1.14713216957606</v>
      </c>
      <c r="BG56" s="8">
        <f t="shared" si="56"/>
        <v>0.918163672654691</v>
      </c>
      <c r="BH56" s="8">
        <f t="shared" si="57"/>
        <v>0.612516644474035</v>
      </c>
      <c r="BI56" s="8">
        <f t="shared" si="58"/>
        <v>0.45954045954046</v>
      </c>
      <c r="BJ56" s="8">
        <f t="shared" ref="BJ56:BJ58" si="59">B56/1501</f>
        <v>0.306462358427715</v>
      </c>
      <c r="BK56" s="8">
        <f>B56/2001</f>
        <v>0.229885057471264</v>
      </c>
      <c r="BL56" s="8"/>
      <c r="BM56" s="8"/>
      <c r="BN56" s="10"/>
      <c r="BO56" s="10"/>
      <c r="BP56" s="10"/>
      <c r="BQ56" s="10"/>
      <c r="BR56" s="10"/>
      <c r="BS56" s="10"/>
      <c r="BT56" s="10"/>
      <c r="BU56" s="10"/>
    </row>
    <row r="57" ht="21.6" spans="1:73">
      <c r="A57" s="8" t="s">
        <v>119</v>
      </c>
      <c r="B57" s="9">
        <v>520</v>
      </c>
      <c r="C57" s="9">
        <f t="shared" si="0"/>
        <v>364</v>
      </c>
      <c r="D57" s="9">
        <f t="shared" si="1"/>
        <v>260</v>
      </c>
      <c r="E57" s="9">
        <f t="shared" si="2"/>
        <v>182</v>
      </c>
      <c r="F57" s="9">
        <f t="shared" si="3"/>
        <v>104</v>
      </c>
      <c r="G57" s="9">
        <f t="shared" si="4"/>
        <v>86.6666666666667</v>
      </c>
      <c r="H57" s="9">
        <f t="shared" si="5"/>
        <v>74.2857142857143</v>
      </c>
      <c r="I57" s="9">
        <f t="shared" si="6"/>
        <v>65</v>
      </c>
      <c r="J57" s="9">
        <f t="shared" si="7"/>
        <v>57.7777777777778</v>
      </c>
      <c r="K57" s="9">
        <f t="shared" si="8"/>
        <v>52</v>
      </c>
      <c r="L57" s="9">
        <f t="shared" si="9"/>
        <v>47.2727272727273</v>
      </c>
      <c r="M57" s="9">
        <f t="shared" si="10"/>
        <v>43.3333333333333</v>
      </c>
      <c r="N57" s="9">
        <f t="shared" si="11"/>
        <v>40</v>
      </c>
      <c r="O57" s="9">
        <f t="shared" si="12"/>
        <v>37.1428571428571</v>
      </c>
      <c r="P57" s="9">
        <f t="shared" si="13"/>
        <v>34.6666666666667</v>
      </c>
      <c r="Q57" s="9">
        <f t="shared" si="14"/>
        <v>32.5</v>
      </c>
      <c r="R57" s="9">
        <f t="shared" si="15"/>
        <v>30.5882352941176</v>
      </c>
      <c r="S57" s="9">
        <f t="shared" si="16"/>
        <v>28.8888888888889</v>
      </c>
      <c r="T57" s="9">
        <f t="shared" si="17"/>
        <v>27.3684210526316</v>
      </c>
      <c r="U57" s="9">
        <f t="shared" si="18"/>
        <v>26</v>
      </c>
      <c r="V57" s="9">
        <f t="shared" si="19"/>
        <v>24.7619047619048</v>
      </c>
      <c r="W57" s="9">
        <f t="shared" si="20"/>
        <v>23.6363636363636</v>
      </c>
      <c r="X57" s="9">
        <f t="shared" si="21"/>
        <v>22.6086956521739</v>
      </c>
      <c r="Y57" s="9">
        <f t="shared" si="22"/>
        <v>21.6666666666667</v>
      </c>
      <c r="Z57" s="9">
        <f t="shared" si="23"/>
        <v>21.6666666666667</v>
      </c>
      <c r="AA57" s="9">
        <f t="shared" si="24"/>
        <v>20</v>
      </c>
      <c r="AB57" s="9">
        <f t="shared" si="25"/>
        <v>19.2592592592593</v>
      </c>
      <c r="AC57" s="9">
        <f t="shared" si="26"/>
        <v>18.5714285714286</v>
      </c>
      <c r="AD57" s="9">
        <f t="shared" si="27"/>
        <v>17.9310344827586</v>
      </c>
      <c r="AE57" s="9">
        <f t="shared" si="28"/>
        <v>17.3333333333333</v>
      </c>
      <c r="AF57" s="9">
        <f t="shared" si="29"/>
        <v>16.7741935483871</v>
      </c>
      <c r="AG57" s="9">
        <f t="shared" si="30"/>
        <v>16.25</v>
      </c>
      <c r="AH57" s="9">
        <f t="shared" si="31"/>
        <v>15.7575757575758</v>
      </c>
      <c r="AI57" s="9">
        <f t="shared" si="32"/>
        <v>15.2941176470588</v>
      </c>
      <c r="AJ57" s="9">
        <f t="shared" si="33"/>
        <v>14.8571428571429</v>
      </c>
      <c r="AK57" s="9">
        <f t="shared" si="34"/>
        <v>14.4444444444444</v>
      </c>
      <c r="AL57" s="8">
        <f t="shared" si="35"/>
        <v>14.0540540540541</v>
      </c>
      <c r="AM57" s="8">
        <f t="shared" si="36"/>
        <v>13.6842105263158</v>
      </c>
      <c r="AN57" s="8">
        <f t="shared" si="37"/>
        <v>13.3333333333333</v>
      </c>
      <c r="AO57" s="8">
        <f t="shared" si="38"/>
        <v>13</v>
      </c>
      <c r="AP57" s="8">
        <f t="shared" si="39"/>
        <v>12.6829268292683</v>
      </c>
      <c r="AQ57" s="8">
        <f t="shared" si="40"/>
        <v>12.3809523809524</v>
      </c>
      <c r="AR57" s="8">
        <f t="shared" si="41"/>
        <v>12.093023255814</v>
      </c>
      <c r="AS57" s="8">
        <f t="shared" si="42"/>
        <v>11.8181818181818</v>
      </c>
      <c r="AT57" s="8">
        <f t="shared" si="43"/>
        <v>11.5555555555556</v>
      </c>
      <c r="AU57" s="8">
        <f t="shared" si="44"/>
        <v>11.304347826087</v>
      </c>
      <c r="AV57" s="8">
        <f t="shared" si="45"/>
        <v>11.063829787234</v>
      </c>
      <c r="AW57" s="8">
        <f t="shared" si="46"/>
        <v>10.8333333333333</v>
      </c>
      <c r="AX57" s="8">
        <f t="shared" si="47"/>
        <v>10.6122448979592</v>
      </c>
      <c r="AY57" s="8">
        <f t="shared" si="48"/>
        <v>10.4</v>
      </c>
      <c r="AZ57" s="8">
        <f t="shared" si="49"/>
        <v>10.1960784313725</v>
      </c>
      <c r="BA57" s="8">
        <f t="shared" si="50"/>
        <v>6.84210526315789</v>
      </c>
      <c r="BB57" s="8">
        <f t="shared" si="51"/>
        <v>5.14851485148515</v>
      </c>
      <c r="BC57" s="8">
        <f t="shared" si="52"/>
        <v>3.44370860927152</v>
      </c>
      <c r="BD57" s="8">
        <f t="shared" si="53"/>
        <v>2.58706467661692</v>
      </c>
      <c r="BE57" s="8">
        <f t="shared" si="54"/>
        <v>1.72757475083056</v>
      </c>
      <c r="BF57" s="8">
        <f t="shared" si="55"/>
        <v>1.29675810473815</v>
      </c>
      <c r="BG57" s="8">
        <f t="shared" si="56"/>
        <v>1.03792415169661</v>
      </c>
      <c r="BH57" s="8">
        <f t="shared" si="57"/>
        <v>0.692410119840213</v>
      </c>
      <c r="BI57" s="8">
        <f t="shared" si="58"/>
        <v>0.519480519480519</v>
      </c>
      <c r="BJ57" s="8">
        <f t="shared" si="59"/>
        <v>0.346435709526982</v>
      </c>
      <c r="BK57" s="8">
        <f t="shared" ref="BK57:BK58" si="60">B57/2001</f>
        <v>0.259870064967516</v>
      </c>
      <c r="BL57" s="8">
        <f>B57/3001</f>
        <v>0.173275574808397</v>
      </c>
      <c r="BM57" s="8"/>
      <c r="BN57" s="10"/>
      <c r="BO57" s="10"/>
      <c r="BP57" s="10"/>
      <c r="BQ57" s="10"/>
      <c r="BR57" s="10"/>
      <c r="BS57" s="10"/>
      <c r="BT57" s="10"/>
      <c r="BU57" s="10"/>
    </row>
    <row r="58" ht="21.6" spans="1:73">
      <c r="A58" s="8" t="s">
        <v>120</v>
      </c>
      <c r="B58" s="9">
        <v>550</v>
      </c>
      <c r="C58" s="9">
        <f t="shared" si="0"/>
        <v>385</v>
      </c>
      <c r="D58" s="9">
        <f t="shared" si="1"/>
        <v>275</v>
      </c>
      <c r="E58" s="9">
        <f t="shared" si="2"/>
        <v>192.5</v>
      </c>
      <c r="F58" s="9">
        <f t="shared" si="3"/>
        <v>110</v>
      </c>
      <c r="G58" s="9">
        <f t="shared" si="4"/>
        <v>91.6666666666667</v>
      </c>
      <c r="H58" s="9">
        <f t="shared" si="5"/>
        <v>78.5714285714286</v>
      </c>
      <c r="I58" s="9">
        <f t="shared" si="6"/>
        <v>68.75</v>
      </c>
      <c r="J58" s="9">
        <f t="shared" si="7"/>
        <v>61.1111111111111</v>
      </c>
      <c r="K58" s="9">
        <f t="shared" si="8"/>
        <v>55</v>
      </c>
      <c r="L58" s="9">
        <f t="shared" si="9"/>
        <v>50</v>
      </c>
      <c r="M58" s="9">
        <f t="shared" si="10"/>
        <v>45.8333333333333</v>
      </c>
      <c r="N58" s="9">
        <f t="shared" si="11"/>
        <v>42.3076923076923</v>
      </c>
      <c r="O58" s="9">
        <f t="shared" si="12"/>
        <v>39.2857142857143</v>
      </c>
      <c r="P58" s="9">
        <f t="shared" si="13"/>
        <v>36.6666666666667</v>
      </c>
      <c r="Q58" s="9">
        <f t="shared" si="14"/>
        <v>34.375</v>
      </c>
      <c r="R58" s="9">
        <f t="shared" si="15"/>
        <v>32.3529411764706</v>
      </c>
      <c r="S58" s="9">
        <f t="shared" si="16"/>
        <v>30.5555555555556</v>
      </c>
      <c r="T58" s="9">
        <f t="shared" si="17"/>
        <v>28.9473684210526</v>
      </c>
      <c r="U58" s="9">
        <f t="shared" si="18"/>
        <v>27.5</v>
      </c>
      <c r="V58" s="9">
        <f t="shared" si="19"/>
        <v>26.1904761904762</v>
      </c>
      <c r="W58" s="9">
        <f t="shared" si="20"/>
        <v>25</v>
      </c>
      <c r="X58" s="9">
        <f t="shared" si="21"/>
        <v>23.9130434782609</v>
      </c>
      <c r="Y58" s="9">
        <f t="shared" si="22"/>
        <v>22.9166666666667</v>
      </c>
      <c r="Z58" s="9">
        <f t="shared" si="23"/>
        <v>22.9166666666667</v>
      </c>
      <c r="AA58" s="9">
        <f t="shared" si="24"/>
        <v>21.1538461538462</v>
      </c>
      <c r="AB58" s="9">
        <f t="shared" si="25"/>
        <v>20.3703703703704</v>
      </c>
      <c r="AC58" s="9">
        <f t="shared" si="26"/>
        <v>19.6428571428571</v>
      </c>
      <c r="AD58" s="9">
        <f t="shared" si="27"/>
        <v>18.9655172413793</v>
      </c>
      <c r="AE58" s="9">
        <f t="shared" si="28"/>
        <v>18.3333333333333</v>
      </c>
      <c r="AF58" s="9">
        <f t="shared" si="29"/>
        <v>17.741935483871</v>
      </c>
      <c r="AG58" s="9">
        <f t="shared" si="30"/>
        <v>17.1875</v>
      </c>
      <c r="AH58" s="9">
        <f t="shared" si="31"/>
        <v>16.6666666666667</v>
      </c>
      <c r="AI58" s="9">
        <f t="shared" si="32"/>
        <v>16.1764705882353</v>
      </c>
      <c r="AJ58" s="9">
        <f t="shared" si="33"/>
        <v>15.7142857142857</v>
      </c>
      <c r="AK58" s="9">
        <f t="shared" si="34"/>
        <v>15.2777777777778</v>
      </c>
      <c r="AL58" s="8">
        <f t="shared" si="35"/>
        <v>14.8648648648649</v>
      </c>
      <c r="AM58" s="8">
        <f t="shared" si="36"/>
        <v>14.4736842105263</v>
      </c>
      <c r="AN58" s="8">
        <f t="shared" si="37"/>
        <v>14.1025641025641</v>
      </c>
      <c r="AO58" s="8">
        <f t="shared" si="38"/>
        <v>13.75</v>
      </c>
      <c r="AP58" s="8">
        <f t="shared" si="39"/>
        <v>13.4146341463415</v>
      </c>
      <c r="AQ58" s="8">
        <f t="shared" si="40"/>
        <v>13.0952380952381</v>
      </c>
      <c r="AR58" s="8">
        <f t="shared" si="41"/>
        <v>12.7906976744186</v>
      </c>
      <c r="AS58" s="8">
        <f t="shared" si="42"/>
        <v>12.5</v>
      </c>
      <c r="AT58" s="8">
        <f t="shared" si="43"/>
        <v>12.2222222222222</v>
      </c>
      <c r="AU58" s="8">
        <f t="shared" si="44"/>
        <v>11.9565217391304</v>
      </c>
      <c r="AV58" s="8">
        <f t="shared" si="45"/>
        <v>11.7021276595745</v>
      </c>
      <c r="AW58" s="8">
        <f t="shared" si="46"/>
        <v>11.4583333333333</v>
      </c>
      <c r="AX58" s="8">
        <f t="shared" si="47"/>
        <v>11.2244897959184</v>
      </c>
      <c r="AY58" s="8">
        <f t="shared" si="48"/>
        <v>11</v>
      </c>
      <c r="AZ58" s="8">
        <f t="shared" si="49"/>
        <v>10.7843137254902</v>
      </c>
      <c r="BA58" s="8">
        <f t="shared" si="50"/>
        <v>7.23684210526316</v>
      </c>
      <c r="BB58" s="8">
        <f t="shared" si="51"/>
        <v>5.44554455445545</v>
      </c>
      <c r="BC58" s="8">
        <f t="shared" si="52"/>
        <v>3.64238410596026</v>
      </c>
      <c r="BD58" s="8">
        <f t="shared" si="53"/>
        <v>2.7363184079602</v>
      </c>
      <c r="BE58" s="8">
        <f t="shared" si="54"/>
        <v>1.82724252491694</v>
      </c>
      <c r="BF58" s="8">
        <f t="shared" si="55"/>
        <v>1.3715710723192</v>
      </c>
      <c r="BG58" s="8">
        <f t="shared" si="56"/>
        <v>1.09780439121756</v>
      </c>
      <c r="BH58" s="8">
        <f t="shared" si="57"/>
        <v>0.732356857523302</v>
      </c>
      <c r="BI58" s="8">
        <f t="shared" si="58"/>
        <v>0.549450549450549</v>
      </c>
      <c r="BJ58" s="8">
        <f t="shared" si="59"/>
        <v>0.366422385076616</v>
      </c>
      <c r="BK58" s="8">
        <f t="shared" si="60"/>
        <v>0.274862568715642</v>
      </c>
      <c r="BL58" s="8">
        <f>B58/3001</f>
        <v>0.183272242585805</v>
      </c>
      <c r="BM58" s="8">
        <f>B58/4001</f>
        <v>0.137465633591602</v>
      </c>
      <c r="BN58" s="10"/>
      <c r="BO58" s="10"/>
      <c r="BP58" s="10"/>
      <c r="BQ58" s="10"/>
      <c r="BR58" s="10"/>
      <c r="BS58" s="10"/>
      <c r="BT58" s="10"/>
      <c r="BU58" s="10"/>
    </row>
    <row r="59" s="2" customFormat="1" spans="1:7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="2" customFormat="1" spans="1:7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="2" customFormat="1" spans="1:7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="2" customFormat="1" spans="1:7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="2" customFormat="1" spans="1:7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="2" customFormat="1" spans="1:7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="2" customFormat="1" spans="1:7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="2" customFormat="1" spans="1:7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="2" customFormat="1" spans="1:7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="2" customFormat="1" spans="1:7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="2" customFormat="1" spans="1:7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="2" customFormat="1" spans="1:7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="2" customFormat="1" spans="1:7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="2" customFormat="1" spans="1:7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="2" customFormat="1" spans="1: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="2" customFormat="1" spans="1:7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="2" customFormat="1" spans="1:7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="2" customFormat="1" spans="1:7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="2" customFormat="1" spans="1:7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="2" customFormat="1" spans="1:7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="2" customFormat="1" spans="1:7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="2" customFormat="1" spans="1:7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A级名次奖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2016-04-12T06:37:26Z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